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450" windowHeight="11760" activeTab="1"/>
  </bookViews>
  <sheets>
    <sheet name="Лист1" sheetId="1" r:id="rId1"/>
    <sheet name="Для УЭП" sheetId="2" r:id="rId2"/>
  </sheets>
  <definedNames>
    <definedName name="_xlnm.Print_Area" localSheetId="1">'Для УЭП'!$A$1:$P$43</definedName>
    <definedName name="_xlnm.Print_Area" localSheetId="0">Лист1!$A$1:$P$600</definedName>
  </definedNames>
  <calcPr calcId="125725" refMode="R1C1" iterateCount="1"/>
</workbook>
</file>

<file path=xl/calcChain.xml><?xml version="1.0" encoding="utf-8"?>
<calcChain xmlns="http://schemas.openxmlformats.org/spreadsheetml/2006/main">
  <c r="O16" i="2"/>
  <c r="N16"/>
  <c r="M16"/>
  <c r="L16"/>
  <c r="K16"/>
  <c r="J16"/>
  <c r="I16"/>
  <c r="H16"/>
  <c r="G16"/>
  <c r="O15"/>
  <c r="N15"/>
  <c r="M15"/>
  <c r="L15"/>
  <c r="K15"/>
  <c r="J15"/>
  <c r="I15"/>
  <c r="H15"/>
  <c r="G15"/>
  <c r="O14"/>
  <c r="N14"/>
  <c r="M14"/>
  <c r="L14"/>
  <c r="K14"/>
  <c r="J14"/>
  <c r="I14"/>
  <c r="H14"/>
  <c r="G14"/>
  <c r="O13"/>
  <c r="N13"/>
  <c r="M13"/>
  <c r="L13"/>
  <c r="K13"/>
  <c r="J13"/>
  <c r="I13"/>
  <c r="H13"/>
  <c r="G13"/>
  <c r="O12"/>
  <c r="N12"/>
  <c r="M12"/>
  <c r="M10" s="1"/>
  <c r="L12"/>
  <c r="K12"/>
  <c r="J12"/>
  <c r="I12"/>
  <c r="I10" s="1"/>
  <c r="H12"/>
  <c r="G12"/>
  <c r="G10" s="1"/>
  <c r="E16"/>
  <c r="E15"/>
  <c r="E14"/>
  <c r="E13"/>
  <c r="E12"/>
  <c r="D16"/>
  <c r="D15"/>
  <c r="D14"/>
  <c r="D13"/>
  <c r="D12"/>
  <c r="F12"/>
  <c r="F13"/>
  <c r="F14"/>
  <c r="F15"/>
  <c r="F16"/>
  <c r="E17"/>
  <c r="D17"/>
  <c r="E24"/>
  <c r="D24"/>
  <c r="E31"/>
  <c r="D31"/>
  <c r="K10" l="1"/>
  <c r="E10"/>
  <c r="O10"/>
  <c r="H10"/>
  <c r="J10"/>
  <c r="N10"/>
  <c r="L10"/>
  <c r="F10"/>
  <c r="D10"/>
  <c r="O31"/>
  <c r="N31"/>
  <c r="M31"/>
  <c r="L31"/>
  <c r="K31"/>
  <c r="J31"/>
  <c r="I31"/>
  <c r="H31"/>
  <c r="G31"/>
  <c r="F31"/>
  <c r="O24"/>
  <c r="N24"/>
  <c r="M24"/>
  <c r="L24"/>
  <c r="K24"/>
  <c r="J24"/>
  <c r="I24"/>
  <c r="H24"/>
  <c r="G24"/>
  <c r="F24"/>
  <c r="O17"/>
  <c r="N17"/>
  <c r="M17"/>
  <c r="L17"/>
  <c r="K17"/>
  <c r="J17"/>
  <c r="I17"/>
  <c r="H17"/>
  <c r="G17"/>
  <c r="F17"/>
  <c r="F22" i="1"/>
  <c r="F21"/>
  <c r="F533"/>
  <c r="H563"/>
  <c r="O354" l="1"/>
  <c r="N354"/>
  <c r="M354"/>
  <c r="L354"/>
  <c r="K354"/>
  <c r="J354"/>
  <c r="I354"/>
  <c r="H354"/>
  <c r="G354"/>
  <c r="O353"/>
  <c r="N353"/>
  <c r="M353"/>
  <c r="L353"/>
  <c r="K353"/>
  <c r="J353"/>
  <c r="I353"/>
  <c r="H353"/>
  <c r="G353"/>
  <c r="O352"/>
  <c r="N352"/>
  <c r="M352"/>
  <c r="L352"/>
  <c r="K352"/>
  <c r="J352"/>
  <c r="I352"/>
  <c r="H352"/>
  <c r="G352"/>
  <c r="O351"/>
  <c r="N351"/>
  <c r="M351"/>
  <c r="L351"/>
  <c r="K351"/>
  <c r="J351"/>
  <c r="I351"/>
  <c r="H351"/>
  <c r="G351"/>
  <c r="O350"/>
  <c r="N350"/>
  <c r="M350"/>
  <c r="L350"/>
  <c r="K350"/>
  <c r="J350"/>
  <c r="I350"/>
  <c r="H350"/>
  <c r="G350"/>
  <c r="F354"/>
  <c r="F353"/>
  <c r="F352"/>
  <c r="F351"/>
  <c r="F350"/>
  <c r="O467"/>
  <c r="N467"/>
  <c r="M467"/>
  <c r="L467"/>
  <c r="K467"/>
  <c r="J467"/>
  <c r="I467"/>
  <c r="H467"/>
  <c r="G467"/>
  <c r="F467"/>
  <c r="O25"/>
  <c r="N25"/>
  <c r="M25"/>
  <c r="L25"/>
  <c r="K25"/>
  <c r="J25"/>
  <c r="I25"/>
  <c r="H25"/>
  <c r="G25"/>
  <c r="O24"/>
  <c r="N24"/>
  <c r="M24"/>
  <c r="K24"/>
  <c r="J24"/>
  <c r="I24"/>
  <c r="H24"/>
  <c r="O23"/>
  <c r="N23"/>
  <c r="M23"/>
  <c r="L23"/>
  <c r="K23"/>
  <c r="J23"/>
  <c r="I23"/>
  <c r="H23"/>
  <c r="G23"/>
  <c r="O22"/>
  <c r="N22"/>
  <c r="M22"/>
  <c r="L22"/>
  <c r="K22"/>
  <c r="J22"/>
  <c r="I22"/>
  <c r="H22"/>
  <c r="G22"/>
  <c r="O21"/>
  <c r="N21"/>
  <c r="M21"/>
  <c r="L21"/>
  <c r="K21"/>
  <c r="J21"/>
  <c r="I21"/>
  <c r="H21"/>
  <c r="G21"/>
  <c r="F25"/>
  <c r="F23"/>
  <c r="O341"/>
  <c r="N341"/>
  <c r="M341"/>
  <c r="L341"/>
  <c r="K341"/>
  <c r="J341"/>
  <c r="I341"/>
  <c r="H341"/>
  <c r="G341"/>
  <c r="F341"/>
  <c r="K588"/>
  <c r="K565"/>
  <c r="K19"/>
  <c r="O334" l="1"/>
  <c r="N334"/>
  <c r="M334"/>
  <c r="L334"/>
  <c r="K334"/>
  <c r="J334"/>
  <c r="I334"/>
  <c r="H334"/>
  <c r="G334"/>
  <c r="F334"/>
  <c r="H47" l="1"/>
  <c r="I579"/>
  <c r="H488"/>
  <c r="H82"/>
  <c r="I82"/>
  <c r="I215" l="1"/>
  <c r="I19"/>
  <c r="O327"/>
  <c r="N327"/>
  <c r="M327"/>
  <c r="L327"/>
  <c r="K327"/>
  <c r="J327"/>
  <c r="I327"/>
  <c r="H327"/>
  <c r="G327"/>
  <c r="F327"/>
  <c r="O320" l="1"/>
  <c r="N320"/>
  <c r="M320"/>
  <c r="L320"/>
  <c r="K320"/>
  <c r="J320"/>
  <c r="I320"/>
  <c r="H320"/>
  <c r="G320"/>
  <c r="F320"/>
  <c r="F234"/>
  <c r="F24" s="1"/>
  <c r="F19" s="1"/>
  <c r="L579"/>
  <c r="J579"/>
  <c r="H579"/>
  <c r="H565" s="1"/>
  <c r="G234"/>
  <c r="G24" s="1"/>
  <c r="O566" l="1"/>
  <c r="N566"/>
  <c r="M566"/>
  <c r="L566"/>
  <c r="K566"/>
  <c r="J566"/>
  <c r="I566"/>
  <c r="H566"/>
  <c r="G566"/>
  <c r="O565"/>
  <c r="N565"/>
  <c r="M565"/>
  <c r="L565"/>
  <c r="J565"/>
  <c r="I565"/>
  <c r="G565"/>
  <c r="O564"/>
  <c r="N564"/>
  <c r="M564"/>
  <c r="L564"/>
  <c r="K564"/>
  <c r="J564"/>
  <c r="I564"/>
  <c r="H564"/>
  <c r="G564"/>
  <c r="O563"/>
  <c r="N563"/>
  <c r="M563"/>
  <c r="L563"/>
  <c r="K563"/>
  <c r="J563"/>
  <c r="I563"/>
  <c r="G563"/>
  <c r="O562"/>
  <c r="N562"/>
  <c r="M562"/>
  <c r="L562"/>
  <c r="K562"/>
  <c r="J562"/>
  <c r="I562"/>
  <c r="H562"/>
  <c r="H560" s="1"/>
  <c r="G562"/>
  <c r="F566"/>
  <c r="F565"/>
  <c r="F564"/>
  <c r="F563"/>
  <c r="F562"/>
  <c r="F560" s="1"/>
  <c r="O560"/>
  <c r="N560"/>
  <c r="M560"/>
  <c r="L560"/>
  <c r="K560"/>
  <c r="J560"/>
  <c r="I560"/>
  <c r="G560"/>
  <c r="O588"/>
  <c r="N588"/>
  <c r="M588"/>
  <c r="L588"/>
  <c r="J588"/>
  <c r="I588"/>
  <c r="H588"/>
  <c r="G588"/>
  <c r="F588"/>
  <c r="O581"/>
  <c r="N581"/>
  <c r="M581"/>
  <c r="L581"/>
  <c r="K581"/>
  <c r="J581"/>
  <c r="I581"/>
  <c r="H581"/>
  <c r="G581"/>
  <c r="F581"/>
  <c r="O574"/>
  <c r="N574"/>
  <c r="M574"/>
  <c r="L574"/>
  <c r="K574"/>
  <c r="J574"/>
  <c r="I574"/>
  <c r="H574"/>
  <c r="G574"/>
  <c r="F574"/>
  <c r="O567"/>
  <c r="N567"/>
  <c r="M567"/>
  <c r="L567"/>
  <c r="K567"/>
  <c r="J567"/>
  <c r="I567"/>
  <c r="H567"/>
  <c r="G567"/>
  <c r="F567"/>
  <c r="O537"/>
  <c r="O18" s="1"/>
  <c r="N537"/>
  <c r="N18" s="1"/>
  <c r="M537"/>
  <c r="M18" s="1"/>
  <c r="L537"/>
  <c r="L18" s="1"/>
  <c r="K537"/>
  <c r="K18" s="1"/>
  <c r="J537"/>
  <c r="J18" s="1"/>
  <c r="I537"/>
  <c r="I18" s="1"/>
  <c r="H537"/>
  <c r="H18" s="1"/>
  <c r="G537"/>
  <c r="G18" s="1"/>
  <c r="F537"/>
  <c r="F18" s="1"/>
  <c r="O536"/>
  <c r="N536"/>
  <c r="M536"/>
  <c r="L536"/>
  <c r="K536"/>
  <c r="J536"/>
  <c r="I536"/>
  <c r="H536"/>
  <c r="G536"/>
  <c r="O535"/>
  <c r="N535"/>
  <c r="M535"/>
  <c r="L535"/>
  <c r="K535"/>
  <c r="J535"/>
  <c r="I535"/>
  <c r="H535"/>
  <c r="G535"/>
  <c r="O534"/>
  <c r="N534"/>
  <c r="M534"/>
  <c r="L534"/>
  <c r="K534"/>
  <c r="J534"/>
  <c r="I534"/>
  <c r="H534"/>
  <c r="G534"/>
  <c r="O533"/>
  <c r="N533"/>
  <c r="M533"/>
  <c r="L533"/>
  <c r="K533"/>
  <c r="J533"/>
  <c r="I533"/>
  <c r="H533"/>
  <c r="G533"/>
  <c r="O532"/>
  <c r="N532"/>
  <c r="M532"/>
  <c r="L532"/>
  <c r="L530" s="1"/>
  <c r="K532"/>
  <c r="J532"/>
  <c r="I532"/>
  <c r="H532"/>
  <c r="G532"/>
  <c r="F536"/>
  <c r="F535"/>
  <c r="F534"/>
  <c r="F532"/>
  <c r="O530"/>
  <c r="N530"/>
  <c r="M530"/>
  <c r="K530"/>
  <c r="J530"/>
  <c r="I530"/>
  <c r="H530"/>
  <c r="G530"/>
  <c r="F530"/>
  <c r="F538"/>
  <c r="G538"/>
  <c r="H538"/>
  <c r="I538"/>
  <c r="J538"/>
  <c r="K538"/>
  <c r="L538"/>
  <c r="M538"/>
  <c r="N538"/>
  <c r="O538"/>
  <c r="O552"/>
  <c r="N552"/>
  <c r="M552"/>
  <c r="L552"/>
  <c r="K552"/>
  <c r="J552"/>
  <c r="I552"/>
  <c r="H552"/>
  <c r="G552"/>
  <c r="F552"/>
  <c r="O545"/>
  <c r="N545"/>
  <c r="M545"/>
  <c r="L545"/>
  <c r="K545"/>
  <c r="J545"/>
  <c r="I545"/>
  <c r="H545"/>
  <c r="G545"/>
  <c r="F545"/>
  <c r="O480"/>
  <c r="N480"/>
  <c r="M480"/>
  <c r="L480"/>
  <c r="K480"/>
  <c r="J480"/>
  <c r="I480"/>
  <c r="H480"/>
  <c r="G480"/>
  <c r="O479"/>
  <c r="N479"/>
  <c r="M479"/>
  <c r="L479"/>
  <c r="K479"/>
  <c r="J479"/>
  <c r="I479"/>
  <c r="H479"/>
  <c r="G479"/>
  <c r="O478"/>
  <c r="N478"/>
  <c r="M478"/>
  <c r="L478"/>
  <c r="K478"/>
  <c r="J478"/>
  <c r="I478"/>
  <c r="H478"/>
  <c r="G478"/>
  <c r="O477"/>
  <c r="N477"/>
  <c r="M477"/>
  <c r="L477"/>
  <c r="K477"/>
  <c r="J477"/>
  <c r="I477"/>
  <c r="H477"/>
  <c r="G477"/>
  <c r="O476"/>
  <c r="N476"/>
  <c r="M476"/>
  <c r="L476"/>
  <c r="K476"/>
  <c r="J476"/>
  <c r="I476"/>
  <c r="H476"/>
  <c r="G476"/>
  <c r="F480"/>
  <c r="F479"/>
  <c r="F478"/>
  <c r="F477"/>
  <c r="F476"/>
  <c r="O474"/>
  <c r="N474"/>
  <c r="M474"/>
  <c r="L474"/>
  <c r="K474"/>
  <c r="J474"/>
  <c r="I474"/>
  <c r="H474"/>
  <c r="G474"/>
  <c r="F474"/>
  <c r="O523"/>
  <c r="N523"/>
  <c r="M523"/>
  <c r="L523"/>
  <c r="K523"/>
  <c r="J523"/>
  <c r="I523"/>
  <c r="H523"/>
  <c r="G523"/>
  <c r="F523"/>
  <c r="O516"/>
  <c r="N516"/>
  <c r="M516"/>
  <c r="L516"/>
  <c r="K516"/>
  <c r="J516"/>
  <c r="I516"/>
  <c r="H516"/>
  <c r="G516"/>
  <c r="F516"/>
  <c r="O509"/>
  <c r="N509"/>
  <c r="M509"/>
  <c r="L509"/>
  <c r="K509"/>
  <c r="J509"/>
  <c r="I509"/>
  <c r="H509"/>
  <c r="G509"/>
  <c r="F509"/>
  <c r="O502"/>
  <c r="N502"/>
  <c r="M502"/>
  <c r="L502"/>
  <c r="K502"/>
  <c r="J502"/>
  <c r="I502"/>
  <c r="H502"/>
  <c r="G502"/>
  <c r="F502"/>
  <c r="O495"/>
  <c r="N495"/>
  <c r="M495"/>
  <c r="L495"/>
  <c r="K495"/>
  <c r="J495"/>
  <c r="I495"/>
  <c r="H495"/>
  <c r="G495"/>
  <c r="F495"/>
  <c r="O488"/>
  <c r="N488"/>
  <c r="M488"/>
  <c r="L488"/>
  <c r="K488"/>
  <c r="J488"/>
  <c r="I488"/>
  <c r="G488"/>
  <c r="F488"/>
  <c r="O481"/>
  <c r="N481"/>
  <c r="M481"/>
  <c r="L481"/>
  <c r="K481"/>
  <c r="J481"/>
  <c r="I481"/>
  <c r="H481"/>
  <c r="G481"/>
  <c r="F481"/>
  <c r="O348"/>
  <c r="N348"/>
  <c r="M348"/>
  <c r="L348"/>
  <c r="K348"/>
  <c r="J348"/>
  <c r="I348"/>
  <c r="H348"/>
  <c r="G348"/>
  <c r="F348"/>
  <c r="O460"/>
  <c r="N460"/>
  <c r="M460"/>
  <c r="L460"/>
  <c r="K460"/>
  <c r="J460"/>
  <c r="I460"/>
  <c r="H460"/>
  <c r="G460"/>
  <c r="F460"/>
  <c r="O453"/>
  <c r="N453"/>
  <c r="M453"/>
  <c r="L453"/>
  <c r="K453"/>
  <c r="J453"/>
  <c r="I453"/>
  <c r="H453"/>
  <c r="G453"/>
  <c r="F453"/>
  <c r="O446"/>
  <c r="N446"/>
  <c r="M446"/>
  <c r="L446"/>
  <c r="K446"/>
  <c r="J446"/>
  <c r="I446"/>
  <c r="H446"/>
  <c r="G446"/>
  <c r="F446"/>
  <c r="O439"/>
  <c r="N439"/>
  <c r="M439"/>
  <c r="L439"/>
  <c r="K439"/>
  <c r="J439"/>
  <c r="I439"/>
  <c r="H439"/>
  <c r="G439"/>
  <c r="F439"/>
  <c r="O432"/>
  <c r="N432"/>
  <c r="M432"/>
  <c r="L432"/>
  <c r="K432"/>
  <c r="J432"/>
  <c r="I432"/>
  <c r="H432"/>
  <c r="G432"/>
  <c r="F432"/>
  <c r="O425"/>
  <c r="N425"/>
  <c r="M425"/>
  <c r="L425"/>
  <c r="K425"/>
  <c r="J425"/>
  <c r="I425"/>
  <c r="H425"/>
  <c r="G425"/>
  <c r="F425"/>
  <c r="O418"/>
  <c r="N418"/>
  <c r="M418"/>
  <c r="L418"/>
  <c r="K418"/>
  <c r="J418"/>
  <c r="I418"/>
  <c r="H418"/>
  <c r="G418"/>
  <c r="F418"/>
  <c r="O411"/>
  <c r="N411"/>
  <c r="M411"/>
  <c r="L411"/>
  <c r="K411"/>
  <c r="J411"/>
  <c r="I411"/>
  <c r="H411"/>
  <c r="G411"/>
  <c r="F411"/>
  <c r="O404"/>
  <c r="N404"/>
  <c r="M404"/>
  <c r="L404"/>
  <c r="K404"/>
  <c r="J404"/>
  <c r="I404"/>
  <c r="H404"/>
  <c r="G404"/>
  <c r="F404"/>
  <c r="O397"/>
  <c r="N397"/>
  <c r="M397"/>
  <c r="L397"/>
  <c r="K397"/>
  <c r="J397"/>
  <c r="I397"/>
  <c r="H397"/>
  <c r="G397"/>
  <c r="F397"/>
  <c r="O390"/>
  <c r="N390"/>
  <c r="M390"/>
  <c r="L390"/>
  <c r="K390"/>
  <c r="J390"/>
  <c r="I390"/>
  <c r="H390"/>
  <c r="G390"/>
  <c r="F390"/>
  <c r="O383"/>
  <c r="N383"/>
  <c r="M383"/>
  <c r="L383"/>
  <c r="K383"/>
  <c r="J383"/>
  <c r="I383"/>
  <c r="H383"/>
  <c r="G383"/>
  <c r="F383"/>
  <c r="O376"/>
  <c r="N376"/>
  <c r="M376"/>
  <c r="L376"/>
  <c r="K376"/>
  <c r="J376"/>
  <c r="I376"/>
  <c r="H376"/>
  <c r="G376"/>
  <c r="F376"/>
  <c r="O369"/>
  <c r="N369"/>
  <c r="M369"/>
  <c r="L369"/>
  <c r="K369"/>
  <c r="J369"/>
  <c r="I369"/>
  <c r="H369"/>
  <c r="G369"/>
  <c r="F369"/>
  <c r="O362"/>
  <c r="N362"/>
  <c r="M362"/>
  <c r="L362"/>
  <c r="K362"/>
  <c r="J362"/>
  <c r="I362"/>
  <c r="H362"/>
  <c r="G362"/>
  <c r="F362"/>
  <c r="O355"/>
  <c r="N355"/>
  <c r="M355"/>
  <c r="L355"/>
  <c r="K355"/>
  <c r="J355"/>
  <c r="I355"/>
  <c r="H355"/>
  <c r="G355"/>
  <c r="F355"/>
  <c r="J17"/>
  <c r="J15"/>
  <c r="J14"/>
  <c r="J13"/>
  <c r="O17"/>
  <c r="N17"/>
  <c r="M17"/>
  <c r="L17"/>
  <c r="K17"/>
  <c r="I17"/>
  <c r="H17"/>
  <c r="G17"/>
  <c r="F17"/>
  <c r="O16"/>
  <c r="N16"/>
  <c r="M16"/>
  <c r="K16"/>
  <c r="I16"/>
  <c r="O15"/>
  <c r="N15"/>
  <c r="M15"/>
  <c r="L15"/>
  <c r="K15"/>
  <c r="I15"/>
  <c r="H15"/>
  <c r="G15"/>
  <c r="F15"/>
  <c r="O14"/>
  <c r="N14"/>
  <c r="M14"/>
  <c r="L14"/>
  <c r="K14"/>
  <c r="I14"/>
  <c r="H14"/>
  <c r="F14"/>
  <c r="O19"/>
  <c r="N19"/>
  <c r="M19"/>
  <c r="L13"/>
  <c r="H13"/>
  <c r="G13"/>
  <c r="F13"/>
  <c r="O313"/>
  <c r="N313"/>
  <c r="M313"/>
  <c r="L313"/>
  <c r="K313"/>
  <c r="J313"/>
  <c r="I313"/>
  <c r="H313"/>
  <c r="G313"/>
  <c r="F313"/>
  <c r="O306"/>
  <c r="N306"/>
  <c r="M306"/>
  <c r="L306"/>
  <c r="K306"/>
  <c r="J306"/>
  <c r="I306"/>
  <c r="H306"/>
  <c r="G306"/>
  <c r="F306"/>
  <c r="O299"/>
  <c r="N299"/>
  <c r="M299"/>
  <c r="L299"/>
  <c r="K299"/>
  <c r="J299"/>
  <c r="I299"/>
  <c r="H299"/>
  <c r="G299"/>
  <c r="F299"/>
  <c r="O292"/>
  <c r="N292"/>
  <c r="M292"/>
  <c r="L292"/>
  <c r="K292"/>
  <c r="J292"/>
  <c r="I292"/>
  <c r="H292"/>
  <c r="G292"/>
  <c r="F292"/>
  <c r="O285"/>
  <c r="N285"/>
  <c r="M285"/>
  <c r="L285"/>
  <c r="K285"/>
  <c r="J285"/>
  <c r="I285"/>
  <c r="H285"/>
  <c r="G285"/>
  <c r="F285"/>
  <c r="O278"/>
  <c r="N278"/>
  <c r="M278"/>
  <c r="L278"/>
  <c r="K278"/>
  <c r="J278"/>
  <c r="I278"/>
  <c r="H278"/>
  <c r="G278"/>
  <c r="F278"/>
  <c r="O271"/>
  <c r="N271"/>
  <c r="M271"/>
  <c r="L271"/>
  <c r="K271"/>
  <c r="J271"/>
  <c r="I271"/>
  <c r="H271"/>
  <c r="G271"/>
  <c r="F271"/>
  <c r="O264"/>
  <c r="N264"/>
  <c r="M264"/>
  <c r="L264"/>
  <c r="K264"/>
  <c r="J264"/>
  <c r="I264"/>
  <c r="H264"/>
  <c r="G264"/>
  <c r="F264"/>
  <c r="O257"/>
  <c r="N257"/>
  <c r="M257"/>
  <c r="L257"/>
  <c r="K257"/>
  <c r="J257"/>
  <c r="I257"/>
  <c r="H257"/>
  <c r="G257"/>
  <c r="F257"/>
  <c r="O250"/>
  <c r="N250"/>
  <c r="M250"/>
  <c r="L250"/>
  <c r="K250"/>
  <c r="J250"/>
  <c r="I250"/>
  <c r="H250"/>
  <c r="G250"/>
  <c r="F250"/>
  <c r="O243"/>
  <c r="N243"/>
  <c r="M243"/>
  <c r="L243"/>
  <c r="K243"/>
  <c r="J243"/>
  <c r="I243"/>
  <c r="H243"/>
  <c r="G243"/>
  <c r="F243"/>
  <c r="O236"/>
  <c r="N236"/>
  <c r="M236"/>
  <c r="L236"/>
  <c r="K236"/>
  <c r="J236"/>
  <c r="I236"/>
  <c r="H236"/>
  <c r="G236"/>
  <c r="F236"/>
  <c r="L234"/>
  <c r="L24" s="1"/>
  <c r="J19"/>
  <c r="H16"/>
  <c r="G16"/>
  <c r="F16"/>
  <c r="O229"/>
  <c r="N229"/>
  <c r="M229"/>
  <c r="L229"/>
  <c r="K229"/>
  <c r="J229"/>
  <c r="I229"/>
  <c r="H229"/>
  <c r="G229"/>
  <c r="F229"/>
  <c r="O222"/>
  <c r="N222"/>
  <c r="M222"/>
  <c r="L222"/>
  <c r="K222"/>
  <c r="J222"/>
  <c r="I222"/>
  <c r="H222"/>
  <c r="G222"/>
  <c r="F222"/>
  <c r="O215"/>
  <c r="N215"/>
  <c r="M215"/>
  <c r="L215"/>
  <c r="K215"/>
  <c r="J215"/>
  <c r="H215"/>
  <c r="G215"/>
  <c r="F215"/>
  <c r="O208"/>
  <c r="N208"/>
  <c r="M208"/>
  <c r="L208"/>
  <c r="K208"/>
  <c r="J208"/>
  <c r="I208"/>
  <c r="H208"/>
  <c r="G208"/>
  <c r="F208"/>
  <c r="O201"/>
  <c r="N201"/>
  <c r="M201"/>
  <c r="L201"/>
  <c r="K201"/>
  <c r="J201"/>
  <c r="I201"/>
  <c r="H201"/>
  <c r="G201"/>
  <c r="F201"/>
  <c r="O194"/>
  <c r="N194"/>
  <c r="M194"/>
  <c r="L194"/>
  <c r="K194"/>
  <c r="J194"/>
  <c r="I194"/>
  <c r="H194"/>
  <c r="G194"/>
  <c r="F194"/>
  <c r="O187"/>
  <c r="N187"/>
  <c r="M187"/>
  <c r="L187"/>
  <c r="K187"/>
  <c r="J187"/>
  <c r="I187"/>
  <c r="H187"/>
  <c r="G187"/>
  <c r="F187"/>
  <c r="O180"/>
  <c r="N180"/>
  <c r="M180"/>
  <c r="L180"/>
  <c r="K180"/>
  <c r="J180"/>
  <c r="I180"/>
  <c r="H180"/>
  <c r="G180"/>
  <c r="F180"/>
  <c r="O173"/>
  <c r="N173"/>
  <c r="M173"/>
  <c r="L173"/>
  <c r="K173"/>
  <c r="J173"/>
  <c r="I173"/>
  <c r="H173"/>
  <c r="G173"/>
  <c r="F173"/>
  <c r="O166"/>
  <c r="N166"/>
  <c r="M166"/>
  <c r="L166"/>
  <c r="K166"/>
  <c r="J166"/>
  <c r="I166"/>
  <c r="H166"/>
  <c r="G166"/>
  <c r="F166"/>
  <c r="O159"/>
  <c r="N159"/>
  <c r="M159"/>
  <c r="L159"/>
  <c r="K159"/>
  <c r="J159"/>
  <c r="I159"/>
  <c r="H159"/>
  <c r="G159"/>
  <c r="F159"/>
  <c r="L19" l="1"/>
  <c r="I13"/>
  <c r="I11" s="1"/>
  <c r="F11"/>
  <c r="G14"/>
  <c r="L16"/>
  <c r="L11" s="1"/>
  <c r="K13"/>
  <c r="K11" s="1"/>
  <c r="M13"/>
  <c r="M11" s="1"/>
  <c r="N13"/>
  <c r="N11" s="1"/>
  <c r="O13"/>
  <c r="O11" s="1"/>
  <c r="H11"/>
  <c r="G11"/>
  <c r="J16"/>
  <c r="J11" s="1"/>
  <c r="G19"/>
  <c r="H19"/>
  <c r="O152"/>
  <c r="N152"/>
  <c r="M152"/>
  <c r="L152"/>
  <c r="K152"/>
  <c r="J152"/>
  <c r="I152"/>
  <c r="H152"/>
  <c r="G152"/>
  <c r="F152"/>
  <c r="O145"/>
  <c r="N145"/>
  <c r="M145"/>
  <c r="L145"/>
  <c r="K145"/>
  <c r="J145"/>
  <c r="I145"/>
  <c r="H145"/>
  <c r="G145"/>
  <c r="F145"/>
  <c r="O138"/>
  <c r="N138"/>
  <c r="M138"/>
  <c r="L138"/>
  <c r="K138"/>
  <c r="J138"/>
  <c r="I138"/>
  <c r="H138"/>
  <c r="G138"/>
  <c r="F138"/>
  <c r="O131"/>
  <c r="N131"/>
  <c r="M131"/>
  <c r="L131"/>
  <c r="K131"/>
  <c r="J131"/>
  <c r="I131"/>
  <c r="H131"/>
  <c r="G131"/>
  <c r="F131"/>
  <c r="O124"/>
  <c r="N124"/>
  <c r="M124"/>
  <c r="L124"/>
  <c r="K124"/>
  <c r="J124"/>
  <c r="I124"/>
  <c r="H124"/>
  <c r="G124"/>
  <c r="F124"/>
  <c r="O117"/>
  <c r="N117"/>
  <c r="M117"/>
  <c r="L117"/>
  <c r="K117"/>
  <c r="J117"/>
  <c r="I117"/>
  <c r="H117"/>
  <c r="G117"/>
  <c r="F117"/>
  <c r="O110"/>
  <c r="N110"/>
  <c r="M110"/>
  <c r="L110"/>
  <c r="K110"/>
  <c r="J110"/>
  <c r="I110"/>
  <c r="H110"/>
  <c r="G110"/>
  <c r="F110"/>
  <c r="O103"/>
  <c r="N103"/>
  <c r="M103"/>
  <c r="L103"/>
  <c r="K103"/>
  <c r="J103"/>
  <c r="I103"/>
  <c r="H103"/>
  <c r="G103"/>
  <c r="F103"/>
  <c r="O96"/>
  <c r="N96"/>
  <c r="M96"/>
  <c r="L96"/>
  <c r="K96"/>
  <c r="J96"/>
  <c r="I96"/>
  <c r="H96"/>
  <c r="G96"/>
  <c r="F96"/>
  <c r="O89"/>
  <c r="N89"/>
  <c r="M89"/>
  <c r="L89"/>
  <c r="K89"/>
  <c r="J89"/>
  <c r="I89"/>
  <c r="H89"/>
  <c r="G89"/>
  <c r="F89"/>
  <c r="O82"/>
  <c r="N82"/>
  <c r="M82"/>
  <c r="L82"/>
  <c r="K82"/>
  <c r="J82"/>
  <c r="G82"/>
  <c r="F82"/>
  <c r="O75"/>
  <c r="N75"/>
  <c r="M75"/>
  <c r="L75"/>
  <c r="K75"/>
  <c r="J75"/>
  <c r="I75"/>
  <c r="H75"/>
  <c r="G75"/>
  <c r="F75"/>
  <c r="O68"/>
  <c r="N68"/>
  <c r="M68"/>
  <c r="L68"/>
  <c r="K68"/>
  <c r="J68"/>
  <c r="I68"/>
  <c r="H68"/>
  <c r="G68"/>
  <c r="F68"/>
  <c r="O61"/>
  <c r="N61"/>
  <c r="M61"/>
  <c r="L61"/>
  <c r="K61"/>
  <c r="J61"/>
  <c r="I61"/>
  <c r="H61"/>
  <c r="G61"/>
  <c r="F61"/>
  <c r="O54"/>
  <c r="N54"/>
  <c r="M54"/>
  <c r="L54"/>
  <c r="K54"/>
  <c r="J54"/>
  <c r="I54"/>
  <c r="H54"/>
  <c r="G54"/>
  <c r="F54"/>
  <c r="O47"/>
  <c r="N47"/>
  <c r="M47"/>
  <c r="L47"/>
  <c r="K47"/>
  <c r="J47"/>
  <c r="I47"/>
  <c r="G47"/>
  <c r="F47"/>
  <c r="O40"/>
  <c r="N40"/>
  <c r="M40"/>
  <c r="L40"/>
  <c r="K40"/>
  <c r="J40"/>
  <c r="I40"/>
  <c r="H40"/>
  <c r="G40"/>
  <c r="F40"/>
  <c r="O33"/>
  <c r="N33"/>
  <c r="M33"/>
  <c r="L33"/>
  <c r="K33"/>
  <c r="J33"/>
  <c r="I33"/>
  <c r="H33"/>
  <c r="G33"/>
  <c r="F33"/>
  <c r="O26"/>
  <c r="N26"/>
  <c r="M26"/>
  <c r="L26"/>
  <c r="K26"/>
  <c r="J26"/>
  <c r="I26"/>
  <c r="H26"/>
  <c r="G26"/>
  <c r="F26"/>
</calcChain>
</file>

<file path=xl/sharedStrings.xml><?xml version="1.0" encoding="utf-8"?>
<sst xmlns="http://schemas.openxmlformats.org/spreadsheetml/2006/main" count="854" uniqueCount="209">
  <si>
    <t xml:space="preserve">   Статус    </t>
  </si>
  <si>
    <t xml:space="preserve">Примечание </t>
  </si>
  <si>
    <t>план</t>
  </si>
  <si>
    <t>факт</t>
  </si>
  <si>
    <t xml:space="preserve">Всего         </t>
  </si>
  <si>
    <t xml:space="preserve">в том числе:  </t>
  </si>
  <si>
    <t>Приложение N 8</t>
  </si>
  <si>
    <t>к Порядку принятия решений</t>
  </si>
  <si>
    <t>о разработке, формировании и</t>
  </si>
  <si>
    <t>реализации муниципальных</t>
  </si>
  <si>
    <t>программ ЗАТО Железногорск</t>
  </si>
  <si>
    <t>Наименование муниципальной программы,подпрограммы муниципальной программы</t>
  </si>
  <si>
    <t xml:space="preserve">  Источники финансирования  </t>
  </si>
  <si>
    <t xml:space="preserve"> январь - март</t>
  </si>
  <si>
    <t xml:space="preserve"> январь - июнь  </t>
  </si>
  <si>
    <t>январь - сентябрь</t>
  </si>
  <si>
    <t>значение на конец года</t>
  </si>
  <si>
    <t xml:space="preserve">Плановый период </t>
  </si>
  <si>
    <t xml:space="preserve">федеральный бюджет   </t>
  </si>
  <si>
    <t xml:space="preserve">краевой бюджет        </t>
  </si>
  <si>
    <t xml:space="preserve">местный бюджет        </t>
  </si>
  <si>
    <t xml:space="preserve">юридические лица </t>
  </si>
  <si>
    <t xml:space="preserve">внебюджетные источники </t>
  </si>
  <si>
    <t>Муниципальная программа</t>
  </si>
  <si>
    <t xml:space="preserve">Подпрограмма 1 </t>
  </si>
  <si>
    <t xml:space="preserve">ИНФОРМАЦИЯ
ОБ ИСПОЛЬЗОВАНИИ БЮДЖЕТНЫХ АССИГНОВАНИЙ МЕСТНОГО
БЮДЖЕТА И ИНЫХ СРЕДСТВ НА РЕАЛИЗАЦИЮ МУНИЦИПАЛЬНОЙ
ПРОГРАММЫ С УКАЗАНИЕМ ПЛАНОВЫХ И ФАКТИЧЕСКИХ ЗНАЧЕНИЙ
</t>
  </si>
  <si>
    <t>Испл: Горкунова Т.М.</t>
  </si>
  <si>
    <t>2015 год</t>
  </si>
  <si>
    <t>2016 год</t>
  </si>
  <si>
    <t>Развитие системы социальной поддержки населения ЗАТО Железногорск на 2014-2016 годы</t>
  </si>
  <si>
    <t xml:space="preserve">Мероприятие 15 подпрограммы 1   </t>
  </si>
  <si>
    <t xml:space="preserve">Мероприятие 16 подпрограммы 1   </t>
  </si>
  <si>
    <t>Оказание адресной социальной помощи отдельным категориям граждан</t>
  </si>
  <si>
    <t xml:space="preserve">Мероприятие 17 подпрограммы 1   </t>
  </si>
  <si>
    <t xml:space="preserve">Мероприятие 18 подпрограммы 1   </t>
  </si>
  <si>
    <t xml:space="preserve">Мероприятие 19 подпрограммы 1   </t>
  </si>
  <si>
    <t xml:space="preserve">Единовременная адресная материальная помощь работникам муниципальных организаций </t>
  </si>
  <si>
    <t xml:space="preserve">Мероприятие 20 подпрограммы 1   </t>
  </si>
  <si>
    <t xml:space="preserve">Мероприятие 21 подпрограммы 1   </t>
  </si>
  <si>
    <t xml:space="preserve">Мероприятие 22 подпрограммы 1   </t>
  </si>
  <si>
    <t xml:space="preserve">Мероприятия, связанные с проведением Декады инвалидов </t>
  </si>
  <si>
    <t xml:space="preserve">Мероприятие 23 подпрограммы 1   </t>
  </si>
  <si>
    <t xml:space="preserve">Мероприятие 24 подпрограммы 1   </t>
  </si>
  <si>
    <t>Возмещение затрат предприятиям, организациям за  амбулаторное оздоровление в санаториях-профилакториях отдельных категорий граждан</t>
  </si>
  <si>
    <t xml:space="preserve">Мероприятие 25 подпрограммы 1   </t>
  </si>
  <si>
    <t xml:space="preserve">Мероприятие 26 подпрограммы 1   </t>
  </si>
  <si>
    <t xml:space="preserve">Мероприятие 27 подпрограммы 1   </t>
  </si>
  <si>
    <t>Обучение граждан пожилого возраста основам компьютерной грамотности</t>
  </si>
  <si>
    <t xml:space="preserve">Мероприятие 28 подпрограммы 1   </t>
  </si>
  <si>
    <t>Проведение лекций по краеведению и культуре для граждан старшего поколения</t>
  </si>
  <si>
    <t xml:space="preserve">Мероприятие 29 подпрограммы 1   </t>
  </si>
  <si>
    <t xml:space="preserve">Мероприятие 30 подпрограммы 1   </t>
  </si>
  <si>
    <t>Проведение общегородских социально значимых мероприятий</t>
  </si>
  <si>
    <t xml:space="preserve">Мероприятие 31 подпрограммы 1   </t>
  </si>
  <si>
    <t>Поздравление отдельных категорий граждан старшего поколения</t>
  </si>
  <si>
    <t xml:space="preserve">Мероприятие 32 подпрограммы 1   </t>
  </si>
  <si>
    <t>Возмещение расходов  на  реставрацию памятников и могил  ветеранов боевых действий, захороненных на кладбищах ЗАТО Железногорск</t>
  </si>
  <si>
    <t xml:space="preserve">Мероприятие 33 подпрограммы 1   </t>
  </si>
  <si>
    <t>Единовременное материальное вознаграждение при присвоении звания «Почетный гражданин ЗАТО Железногорск Красноярского края»</t>
  </si>
  <si>
    <t xml:space="preserve">Мероприятие 34 подпрограммы 1   </t>
  </si>
  <si>
    <t>Ежемесячное  материальное вознаграждение Почетному гражданину ЗАТО Железногорск при достижении пенсионного возраста</t>
  </si>
  <si>
    <t xml:space="preserve">Мероприятие 35 подпрограммы 1   </t>
  </si>
  <si>
    <t>Денежная выплата Почетному гражданину ЗАТО Железногорск на возмещение стоимости     санаторно-курортного лечения</t>
  </si>
  <si>
    <t xml:space="preserve">Мероприятие 36 подпрограммы 1   </t>
  </si>
  <si>
    <t>Ежемесячная денежная компенсация Почетному гражданину ЗАТО Железногорск за пользование услугами местной телефонной сети</t>
  </si>
  <si>
    <t xml:space="preserve">Мероприятие 37 подпрограммы 1   </t>
  </si>
  <si>
    <t>Поздравление Почетного гражданина ЗАТО Железногорск  в связи с юбилейной датой рождения (70, 75, 80, 85, 90, 95, 100 лет и более)</t>
  </si>
  <si>
    <t xml:space="preserve">Мероприятие 38 подпрограммы 1   </t>
  </si>
  <si>
    <t>Возмещение затрат за организацию и проведение похорон Почетного гражданина ЗАТО Железногорск</t>
  </si>
  <si>
    <t xml:space="preserve">Мероприятие 39 подпрограммы 1   </t>
  </si>
  <si>
    <t>Ежемесячная выплата пенсии за выслугу лет гражданам, замещавшим должности муниципальной службы ЗАТО Железногорск</t>
  </si>
  <si>
    <t xml:space="preserve">Мероприятие 40 подпрограммы 1   </t>
  </si>
  <si>
    <t xml:space="preserve">Мероприятие 41 подпрограммы 1   </t>
  </si>
  <si>
    <t xml:space="preserve">Мероприятие 42 подпрограммы 1   </t>
  </si>
  <si>
    <t>Подпрограмма 2</t>
  </si>
  <si>
    <t>Социальная поддержка семей, имеющих детей</t>
  </si>
  <si>
    <t>Мероприятие 10 подпрограммы 2</t>
  </si>
  <si>
    <t>Мероприятие 11 подпрограммы 2</t>
  </si>
  <si>
    <t>Мероприятие 12 подпрограммы 2</t>
  </si>
  <si>
    <t>Мероприятие 13 подпрограммы 2</t>
  </si>
  <si>
    <t>Обеспечение детей новогодними подарками</t>
  </si>
  <si>
    <t>Мероприятие 14 подпрограммы 2</t>
  </si>
  <si>
    <t>Новогодние мероприятия с вручением подарков детям</t>
  </si>
  <si>
    <t>Мероприятие 15 подпрограммы 2</t>
  </si>
  <si>
    <t>Мероприятие 16 подпрограммы 2</t>
  </si>
  <si>
    <t>Подпрограмма 3</t>
  </si>
  <si>
    <t>Обеспечение социальной поддержки граждан на оплату жилого помещения и коммунальных услуг</t>
  </si>
  <si>
    <t>Мероприятие 5 подпрограммы 3</t>
  </si>
  <si>
    <t>Мероприятие 6 подпрограммы 3</t>
  </si>
  <si>
    <t>Мероприятие 7 подпрограммы 3</t>
  </si>
  <si>
    <t>Ежемесячная денежная компенсация Почетному гражданину ЗАТО Железногорск на оплату жилищно-коммунальных услуг</t>
  </si>
  <si>
    <t>Подпрограмма 5</t>
  </si>
  <si>
    <t>Обеспечение реализации муниципальной программы и прочие мероприятия</t>
  </si>
  <si>
    <t>Создание условий для активного участия граждан старшего поколения в общественной жизни</t>
  </si>
  <si>
    <t>Мероприятие 2 подпрограммы 5</t>
  </si>
  <si>
    <t>Мероприятие 3 подпрограммы 5</t>
  </si>
  <si>
    <t>Мероприятие 4 подпрограммы 5</t>
  </si>
  <si>
    <t xml:space="preserve">  2013    (отчетный год)  </t>
  </si>
  <si>
    <t xml:space="preserve">         2014  (текущий год)          </t>
  </si>
  <si>
    <t xml:space="preserve">Мероприятие 1 подпрограммы 1   </t>
  </si>
  <si>
    <t xml:space="preserve">Мероприятие 2 подпрограммы 1   </t>
  </si>
  <si>
    <t xml:space="preserve">Мероприятие 3 подпрограммы 1   </t>
  </si>
  <si>
    <t xml:space="preserve">Мероприятие 4 подпрограммы 1   </t>
  </si>
  <si>
    <t xml:space="preserve">Мероприятие 5 подпрограммы 1   </t>
  </si>
  <si>
    <t>Предоставление, доставка и пересылка социального пособия на погребение (в соответствии с Законом края от 7 февраля 2008 года № 4-1275 «О выплате социального пособия на погребение и возмещении стоимости услуг по погребению»)</t>
  </si>
  <si>
    <t xml:space="preserve">Мероприятие 6 подпрограммы 1   </t>
  </si>
  <si>
    <t xml:space="preserve">Мероприятие 7 подпрограммы 1   </t>
  </si>
  <si>
    <t xml:space="preserve">Мероприятие 8 подпрограммы 1   </t>
  </si>
  <si>
    <t xml:space="preserve">Мероприятие 9 подпрограммы 1   </t>
  </si>
  <si>
    <t>Обеспечение мер социальной поддержки для лиц, награжденных знаком «Почетный донор СССР», «Почетный донор России»</t>
  </si>
  <si>
    <t xml:space="preserve">Мероприятие 10 подпрограммы 1   </t>
  </si>
  <si>
    <t xml:space="preserve">Мероприятие 11 подпрограммы 1   </t>
  </si>
  <si>
    <t xml:space="preserve">Мероприятие 12 подпрограммы 1   </t>
  </si>
  <si>
    <t xml:space="preserve">Мероприятие 13 подпрограммы 1   </t>
  </si>
  <si>
    <t>Выплаты инвалидам компенсационных страховых премий по договорам обязательного страхования гражданской ответственности владельцев транспортных средств</t>
  </si>
  <si>
    <t xml:space="preserve">Мероприятие 14 подпрограммы 1   </t>
  </si>
  <si>
    <t>Предоставление единовременной адресной материальной помощи обратившимся гражданам, находящимся в трудной жизненной ситуации</t>
  </si>
  <si>
    <t xml:space="preserve">Адресная социальная помощь работникам муниципальных организаций на приобретение путевок (курсовок) на санаторно-курортное лечение </t>
  </si>
  <si>
    <t xml:space="preserve">Денежная выплата работникам муниципальных организаций на возмещение расходов по зубопротезированию </t>
  </si>
  <si>
    <t>Обеспечение горячим питанием  без взимания платы детей, обучающихся в муниципальных казенных, муниципальных бюджетных, муниципальных автономных образовательных учреждениях ЗАТО Железногорск</t>
  </si>
  <si>
    <t>Ежемесячная денежная компенсация части стоимости платы за содержание и ремонт жилых помещений для граждан, проживающих в домах, в которых размер платы за содержание и ремонт жилых помещений устанавливается Администрацией ЗАТО г. Железногорск</t>
  </si>
  <si>
    <t>Возмещение, доставка и пересылка специализированным службам по вопросам похоронного дела стоимости услуг по погребению (в соответствии с Законом края от 7 февраля 2008 года № 4-1275 «О выплате социального пособия на погребение и возмещении стоимости услуг по погребению»)</t>
  </si>
  <si>
    <t>Предоставление, доставка и пересылка ежемесячной денежной выплаты ветеранам труда и труженикам тыла (в соответствии с За-коном края от 10 декабря 2004 года № 12-2703 «О мерах социальной поддержки ветеранов»)</t>
  </si>
  <si>
    <t>Предоставление, доставка и пересылка ежемесячной денежной выплаты ветеранам труда края, пенсионерам, родителям и вдовам (вдовцам) военнослужащих, являющимся получателями пенсии по государственному пенсионному обеспечению (в соответствии с Законом края от 10 декабря 2004 года № 12-2703 «О мерах социальной поддержки ветеранов»)</t>
  </si>
  <si>
    <t>Предоставление, доставка и пересылка компенсации расходов на проезд инвалидам (в том числе детям-инвалидам) к месту проведения обследования, медико-социальной экспертизы, реабилитации и обратно  (в соответствии с Законом края  от 10 декабря 2004 года № 12-2707«О социальной поддержке инвалидов»)</t>
  </si>
  <si>
    <t>Предоставление, доставка и пересылка  ежемесячных денежных выплат родителям и законным представителям детей-инвалидов, осуществляющих их воспитание и обучение на дому (в соответствии с Законом края  от 10 декабря 2004 года № 12-2707«О социальной поддержке инвалидов»)</t>
  </si>
  <si>
    <t>Возмещение ФГБУЗ КБ № 51 ФМБА России расходов за стационарное обслуживание граждан, находящихся в трудной жизненной ситуации</t>
  </si>
  <si>
    <t>Единовременная денежная выплата активистам ветеранского движения города</t>
  </si>
  <si>
    <t>Мероприятие 1 подпрограммы 2</t>
  </si>
  <si>
    <t>Предоставление, доставка и пересылка ежемесячного пособия на ребенка (в соответствии с Законом  края от 11 декабря 2012 года N 3-876 "О ежемесячном пособии на ребенка")</t>
  </si>
  <si>
    <t>Мероприятие 2 подпрограммы 2</t>
  </si>
  <si>
    <t>Предоставление, доставка и пересылка  ежегодного пособия на ребенка школьного возраста (в соответствии с Законом края от 9 декабря 2010 года № 11-5393 «О социальной поддержке семей, имеющих детей, в Красноярском крае»)</t>
  </si>
  <si>
    <t>Мероприятие 3 подпрограммы 2</t>
  </si>
  <si>
    <t>Предоставление, доставка и пересылка ежемесячного пособия семьям, имеющим детей, в которых родители инвалиды (лица, их замещающие) - инвалиды (в соответствии с Законом края от 9 декабря 2010 года № 11-5393 «О социальной поддержке семей, имеющих детей, в Красноярском крае»)</t>
  </si>
  <si>
    <t>Мероприятие 4 подпрограммы 2</t>
  </si>
  <si>
    <t>Мероприятие 5 подпрограммы 2</t>
  </si>
  <si>
    <t xml:space="preserve">Обеспечение бесплатного проезда детей до места  нахождения детских оздоровительных лагерей и обратно ( в соответствии с Законом  края  от 9 декабря 2010 года N 11-5393 "О социальной поддержке семей, имеющих детей, в Красноярском крае")
с учетом расходов на доставку и пересылку
</t>
  </si>
  <si>
    <t>Мероприятие 6 подпрограммы 2</t>
  </si>
  <si>
    <t>Мероприятие 7 подпрограммы 2</t>
  </si>
  <si>
    <t xml:space="preserve">Предоставление, доставка и пересылка ежемесячной доплаты к пенсии по случаю потери кормильца на детей  погибших (умерших) военнослужащих, сотрудников органов внутренних дел (в соответствии с Законом  края от 9 декабря 2010 года N 11-5393 "О социальной поддержке семей, имеющих детей, в Красноярском крае")
</t>
  </si>
  <si>
    <t>Мероприятие 8 подпрограммы 2</t>
  </si>
  <si>
    <t>Мероприятие 9 подпрограммы 2</t>
  </si>
  <si>
    <t>Возмещение затрат транспортным предприятиям и организациям, осуществляющим регулярные перевозки пассажиров транспортом общего пользования по маршрутам регулярных перевозок в городском сообщении и на сезонных садоводческих маршрутах по льготным тарифам</t>
  </si>
  <si>
    <t>Возмещение затрат транспортным предприятиям и организациям, осуществляющим междугородные (пригородные) пассажирские перевозки отдельных категорий граждан с 50% скидкой за проезд</t>
  </si>
  <si>
    <t>Мероприятие 1 подпрограммы 3</t>
  </si>
  <si>
    <t xml:space="preserve">Предоставление, доставка и пересылка субсидий в качестве помощи для оплаты жилья и коммунальных услуг отдельным категориям граждан (в соответствии с Законом края от 17 декабря 2004 года № 13-2804 «О социальной поддержке населения при оплате жилья и коммунальных услуг») </t>
  </si>
  <si>
    <t>Мероприятие 2 подпрограммы 3</t>
  </si>
  <si>
    <t>Мероприятие 3 подпрограммы 3</t>
  </si>
  <si>
    <t xml:space="preserve">Предоставление, доставка и пересылка субсидий гражданам в качестве помощи для оплаты жилья и коммунальных услуг с учетом их доходов (в соответствии с Законом края от 17 декабря 2004 года № 13-2804 «О социальной поддержке населения при оплате жилья и коммунальных услуг») </t>
  </si>
  <si>
    <t>Мероприятие 4 подпрограммы 3</t>
  </si>
  <si>
    <t>Оплата жилищно-коммунальных услуг отдельным категориям граждан</t>
  </si>
  <si>
    <t>Подпрограмма 4</t>
  </si>
  <si>
    <t>Мероприятие 1 подпрограммы 4</t>
  </si>
  <si>
    <t>Реализация полномочий по содержанию учреждений социального обслуживания населения по Закону края от 10 декабря 2004 года № 12-2705 «О социальном обслуживании населения»</t>
  </si>
  <si>
    <t>Мероприятие 2 подпрограммы 4</t>
  </si>
  <si>
    <t>Мероприятие 3 подпрограммы 4</t>
  </si>
  <si>
    <t>Расходы на реализацию мероприятий проекта  "Творческая мастерская"</t>
  </si>
  <si>
    <t>безвозмездные поступления</t>
  </si>
  <si>
    <t>Мероприятие 1 подпрограммы 5</t>
  </si>
  <si>
    <t>Информирование населения ЗАТО Железногорск об изменениях в пенсионном обеспечении и о мерах социальной поддержки</t>
  </si>
  <si>
    <t>Изготовление печатной продукции для информирования населения о мерах социальной поддержки отдельных категорий граждан</t>
  </si>
  <si>
    <t xml:space="preserve">Мероприятие 43 подпрограммы 1   </t>
  </si>
  <si>
    <t xml:space="preserve">Мероприятие 44 подпрограммы 1   </t>
  </si>
  <si>
    <t>Проведение социально  значимых мероприятий по торжественным регистрациям рождения детей</t>
  </si>
  <si>
    <t>Предоставление, доставка и пересылка ежемесячной денежной выплаты реабилитированным лицам и лицам, признанным пострадавшими от политических репрессий (в соответствии с Законом края от 10 декабря 2004 года № 12-2711 «О мерах социальной поддержки реабили-тированных лиц и лиц, признанных пострадавшими от политических репрессий»)</t>
  </si>
  <si>
    <t>Предоставление, доставка и пересылка ежегодной денежной выплаты отдельным категориям граждан, подвергшихся радиа-ционному воздействию (в соот-ветствии с Законом края от 10 ноября 2011 года № 13-6418 «О дополнительных мерах социальной поддержки граждан, подвергшихся радиационному воздействию, и членов их семей»)</t>
  </si>
  <si>
    <t>Предоставление, доставка и пересылка ежемесячной денежной выплаты членам семей отдельных категорий граждан, подвергшихся радиационному воздействию  (в соответствии с Законом края от 10 ноября 2011 года № 13-6418 «О дополнительных мерах социальной поддержки граждан, подвергшихся радиационному воздействию, и членов их семей»)</t>
  </si>
  <si>
    <t>Предоставление, доставка и пере-сылка единовременной адресной материальной помощи на ремонт жилого помещения проживающим на территории Красноярского края и имеющим доход (среднедушевой доход семьи) ниже полуторакратной величины прожиточного минимума, уста-новленной для пенсионеров по соответствующей группе терри-торий Красноярского края за 3 последних календарных месяца, предшествующих месяцу подачи заявления об оказании единовре-менной адресной материальной помощи на ремонт жилого поме-щения, обратившимся: одиноко проживающим неработающим гражданам, достигшим пенсион-ного возраста (женщины 55 лет, мужчины 60 лет), и инвалидам I и II групп, а также одиноко прожи-вающим супружеским парам из числа, указанных граждан; семьям, состоящим из указанных граждан, не имеющих в своём составе трудоспособных членов семьи</t>
  </si>
  <si>
    <t>Софинансирование расходов на обеспечение беспрепятственного доступа к муниципальным учре-ждениям социальной инфраструк-туры (устройство внешних пан-дусов,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терри-торий, оснащение системами с дублирующими световыми устройствами, информационными табло с тактильной пространст-венно-рельефной информацией и другое)</t>
  </si>
  <si>
    <t>Обеспечение беспрепятственного доступа к муниципальным учреж-дениям социальной инфраструк-туры (устройство внешних пан-дусов,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терри-торий, оснащение системами с дублирующими световыми устройствами, информационными табло с тактильной пространст-венно-рельефной информацией и другое)</t>
  </si>
  <si>
    <t xml:space="preserve">Предоставление, доставка и пере-сылка мер социальной поддержки родителям (законным представи-телям - опекунам, приемным ро-дителям), совместно проживаю-щему с детьми в возрасте от 1,5 до 3 лет, которым временно не предоставлено место в дошколь-ном образовательном учреждении или предоставлено место в группах кратковременного пребывания дошкольных образовательных учреждений, посредством предоставления ежемесячных компенсационных выплат (в соо-тветствии с проектом Государст-венной программы "Развитие об-разования Красноярского края на 2014-2016 годы")
</t>
  </si>
  <si>
    <t>Повышение качества и доступности социальных услуг населению</t>
  </si>
  <si>
    <t xml:space="preserve">Возмещение  затрат транспортным организациям, индивидуальным предпринимателям, оказывающим транспортные услуги, за перевозки пассажирским автотранспортным средством (легковым автомобилем, автобусом) по Красноярскому краю членов ГСВВиТ и членов м/о ООО «Союз пенсионеров России» ЗАТО Железногорск </t>
  </si>
  <si>
    <t>Предоставление, доставка и пере-сылка ежемесячной компенсации расходов по приобретению еди-ного социального проездного билета или на пополнение социальной карты (в том числе временной), единой социальной карты Красноярского края (в том числе временной) для проезда детей школьного возраста (в соответствии с Законом края от 9 декабря 2010 года № 11-5393 «О социальной поддержке семей, имеющих детей, в Красноярском крае»)</t>
  </si>
  <si>
    <t xml:space="preserve">Предоставление, доставка и пересылка компенсации стоимости проезда к месту амбулаторного консультирования и обследования, стационарного лечения, санаторно-курортного лечения и обратно(в соответствии с Законом края от 9 декабря 2010 года № 11-5393 «О социальной поддержке семей, имеющих детей, в Красноярском крае»)
</t>
  </si>
  <si>
    <t xml:space="preserve">Предоставление, доставка и пере-сылка компенсации стоимости проезда к месту проведения меди-цинских консультаций, обследо-вания, лечения, перинатальной (дородовой) диагностики наруше-ний развития ребенка, родоразре-шения и обратно (в соответствии с Законом  края от 30 июня 2011 года  N 12-6043 "О дополнительных мерах социальной поддержки беременных женщин в Красно-ярском крае")
</t>
  </si>
  <si>
    <t>Денежная компенсационная вы-плата в размере 50% родительской платы за содержание ребенка в муниципальных образовательных учреждениях, реализующих основную образовательную программу дошкольного образо-вания родителям (законным пред-ставителям), являющимся работ-никами муниципальных дошколь-ных образовательных учреждений ЗАТО Железногорск, оплата труда которых осуществляется в диапазоне окладов 1940-3322 рублей по новой системе оплаты труда</t>
  </si>
  <si>
    <t>Предоставление, доставка и пе-ресылка денежных выплат на оп-лату жилой площади с отоплением и освещением педагогическим работникам, а также педагогиче-ским работникам, вышедшим на пенсию, краевых государственных и муниципальных образовательных учреждений в сельской местности, рабочих поселках (поселках городского типа) (в соответствии с Законом края от 10  июня 2010 года № 10-4691«О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местности, рабочих поселках (поселках городского типа)")</t>
  </si>
  <si>
    <t>Социальное обслуживание граждан пожилого возраста и инвалидов, нуждающихся в постоянной и временной посторонней помощи и в связи с частичной или полной утратой возможности самостоя-тельно удовлетворять свои жиз-ненные потребности, а также от-дельных категорий граждан, ока-завшихся в трудной жизненной ситуации в формах: а) социального обслуживания на дому; б) срочного социального обслуживания; в) социально-консультационной помощи; г) социально- реабилитационных услуг</t>
  </si>
  <si>
    <t xml:space="preserve">Осуществление государственных полномочий по организации дея-тельности органов управления системой социальной защиты на-селения (в соответствии с Законом края от 20.12.2005 №17-4294 "О наделении органов местного самоуправления муниципальных образований края государствен-ными полномочиями по органи-зации деятельности органов управления системой социальной защиты населения, обеспечиваю-щих решение вопросов социальной поддержки и социального обслуживания населения")
</t>
  </si>
  <si>
    <t xml:space="preserve">          тел. 8 (3919) 74-51-54</t>
  </si>
  <si>
    <t xml:space="preserve">Мероприятие 45 подпрограммы 1   </t>
  </si>
  <si>
    <t>Расходы на обеспечение беспрепятственного доступа к муниципальным учреждениям социальной инфраструктуры (устройство внешних пандусов,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другое)</t>
  </si>
  <si>
    <t>Возмещение затрат за оздоровление граждан, достигших пенсионного возраста</t>
  </si>
  <si>
    <t xml:space="preserve">Мероприятие 46 подпрограммы 1   </t>
  </si>
  <si>
    <t>Социальная поддержка героев Социалистического труда и полных кавалеров ордена Трудовой Славы</t>
  </si>
  <si>
    <t>Мероприятие 17 подпрограммы 2</t>
  </si>
  <si>
    <t>по Управлению социальной защиты населения Администрации ЗАТО г. Железногорск</t>
  </si>
  <si>
    <t>Денежная выплата ежемесячного общего объема содержания с иждивением гражданам, заключившим с Администрацией ЗАТО  г. Железногорск договоры пожизненного содержания с иждивением в обмен на передачу жилого помещения в муниципальную собственность</t>
  </si>
  <si>
    <t>Возмещение затрат предприятиям, организациям за  текущий ремонт жилых помещений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</si>
  <si>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Возмещение затрат специализированной службе по вопросам похоронного дела за ритуальные услуги по захоронению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</si>
  <si>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Денежная выплата на оплату жилищно-коммунальных услуг гражданам, заключившим с Администрацией ЗАТО г. Железногорск договоры пожизненного содержания с иждивением</t>
  </si>
  <si>
    <t>Руководитель УСЗН Администрации ЗАТО г. Железногорск</t>
  </si>
  <si>
    <t>Л.А. Дергачева</t>
  </si>
  <si>
    <t>Сохранение качества жизни отдельных категорий граждан, в т.ч. инвалидов, степени их социальной защищенности</t>
  </si>
  <si>
    <t>Возмещение затрат специализированным организациям, оказывающим транспортные услуги пассажирских и грузовых перевозок</t>
  </si>
  <si>
    <t>Возмещение затрат специализированным организациям, оказывающим транспортные услуги по доставке детей – инвалидов к месту учебы</t>
  </si>
  <si>
    <t>Возмещение затрат за приобретение путевок на санаторно-курортное лечение отдельных категорий граждан</t>
  </si>
  <si>
    <t>Предоставление единовременной адресной материальной помощи наремонт печного отопления и электропроводки в жилых помещениях обратившимся многодетным семьям, имеющим трех и более детей, среднедушевой доход которых не превышает величины прожиточного минмума с учетом расходов на доставку и пересылку</t>
  </si>
  <si>
    <t>Предоставление, доставка и пере-сылка ежемесячной денежной выплаты членам семей военнослу-жащих, лиц рядового и начальст-вующего состава органов внут-ренних дел, Государственной противопожарной службы, органов по контролю за оборотом наркотических средств и психо-тропных веществ, учреждений и органов уголовно-исполнительной системы, других федеральных органов исполнительной власти, в которых законом предусмотрена военная служба, погибших (умерших) при исполнении обязанностей военной службы (служебных обязанностей) (в соответствии с Законом края от 20 декабря 2007 года № 4-1068 "О дополнительных мерах социальной поддержки членов семей военнослужащих, лиц рядового и начальствующего состава органов внутренних дел, Государственной противопожарной службы, органов</t>
  </si>
  <si>
    <t>по контролю за оборотом наркотических средств и психотропных веществ, учреждений и органов уголовно-исполнительной системы, других федеральных органов исполни-тельной власти, в которых законом предусмотрена военная служба, погибших (умерших) при исполнении обязанностей военной службы (служебных обязанностей)"</t>
  </si>
  <si>
    <t xml:space="preserve">Развитие системы социальной поддержки населения ЗАТО Железногорск </t>
  </si>
  <si>
    <t xml:space="preserve">  2014   (отчетный год)  </t>
  </si>
  <si>
    <t xml:space="preserve">         2015  (текущий год)          </t>
  </si>
  <si>
    <t>2017 год</t>
  </si>
  <si>
    <t>к Порядку принятия решений о разработке,</t>
  </si>
  <si>
    <t>формировании и реализации муниципальных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</si>
  <si>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</si>
  <si>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Социальная поддержка отдельных категорий граждан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</si>
</sst>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00"/>
  <sheetViews>
    <sheetView view="pageBreakPreview" topLeftCell="A7" zoomScaleNormal="100" zoomScaleSheetLayoutView="100" workbookViewId="0">
      <selection activeCell="A6" sqref="A6:P6"/>
    </sheetView>
  </sheetViews>
  <sheetFormatPr defaultColWidth="9.140625" defaultRowHeight="15"/>
  <cols>
    <col min="1" max="1" width="13.28515625" style="1" customWidth="1"/>
    <col min="2" max="2" width="25.42578125" style="1" customWidth="1"/>
    <col min="3" max="3" width="14" style="1" customWidth="1"/>
    <col min="4" max="4" width="6.5703125" style="1" customWidth="1"/>
    <col min="5" max="5" width="6.28515625" style="1" customWidth="1"/>
    <col min="6" max="6" width="12.42578125" style="1" customWidth="1"/>
    <col min="7" max="7" width="12.140625" style="1" customWidth="1"/>
    <col min="8" max="8" width="11.85546875" style="1" customWidth="1"/>
    <col min="9" max="9" width="11.7109375" style="1" customWidth="1"/>
    <col min="10" max="10" width="11.42578125" style="1" customWidth="1"/>
    <col min="11" max="12" width="12" style="1" customWidth="1"/>
    <col min="13" max="14" width="11.85546875" style="1" customWidth="1"/>
    <col min="15" max="15" width="11.5703125" style="1" customWidth="1"/>
    <col min="16" max="16" width="10.85546875" style="1" customWidth="1"/>
    <col min="17" max="16384" width="9.140625" style="1"/>
  </cols>
  <sheetData>
    <row r="1" spans="1:20">
      <c r="M1" s="1" t="s">
        <v>6</v>
      </c>
    </row>
    <row r="2" spans="1:20">
      <c r="M2" s="1" t="s">
        <v>7</v>
      </c>
    </row>
    <row r="3" spans="1:20">
      <c r="M3" s="1" t="s">
        <v>8</v>
      </c>
    </row>
    <row r="4" spans="1:20">
      <c r="M4" s="1" t="s">
        <v>9</v>
      </c>
    </row>
    <row r="5" spans="1:20">
      <c r="M5" s="1" t="s">
        <v>10</v>
      </c>
    </row>
    <row r="6" spans="1:20" ht="61.5" customHeight="1">
      <c r="A6" s="36" t="s">
        <v>25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20" ht="27" customHeight="1">
      <c r="A7" s="43" t="s">
        <v>187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>
      <c r="A8" s="37" t="s">
        <v>0</v>
      </c>
      <c r="B8" s="40" t="s">
        <v>11</v>
      </c>
      <c r="C8" s="40" t="s">
        <v>12</v>
      </c>
      <c r="D8" s="40" t="s">
        <v>97</v>
      </c>
      <c r="E8" s="40"/>
      <c r="F8" s="40" t="s">
        <v>98</v>
      </c>
      <c r="G8" s="40"/>
      <c r="H8" s="40"/>
      <c r="I8" s="40"/>
      <c r="J8" s="40"/>
      <c r="K8" s="40"/>
      <c r="L8" s="40"/>
      <c r="M8" s="40"/>
      <c r="N8" s="40" t="s">
        <v>17</v>
      </c>
      <c r="O8" s="40"/>
      <c r="P8" s="40" t="s">
        <v>1</v>
      </c>
    </row>
    <row r="9" spans="1:20" ht="28.5" customHeight="1">
      <c r="A9" s="38"/>
      <c r="B9" s="41"/>
      <c r="C9" s="41"/>
      <c r="D9" s="42"/>
      <c r="E9" s="42"/>
      <c r="F9" s="40" t="s">
        <v>13</v>
      </c>
      <c r="G9" s="40"/>
      <c r="H9" s="40" t="s">
        <v>14</v>
      </c>
      <c r="I9" s="40"/>
      <c r="J9" s="40" t="s">
        <v>15</v>
      </c>
      <c r="K9" s="40"/>
      <c r="L9" s="40" t="s">
        <v>16</v>
      </c>
      <c r="M9" s="40"/>
      <c r="N9" s="41"/>
      <c r="O9" s="41"/>
      <c r="P9" s="40"/>
    </row>
    <row r="10" spans="1:20" ht="33.75" customHeight="1">
      <c r="A10" s="39"/>
      <c r="B10" s="41"/>
      <c r="C10" s="41"/>
      <c r="D10" s="2" t="s">
        <v>2</v>
      </c>
      <c r="E10" s="2" t="s">
        <v>3</v>
      </c>
      <c r="F10" s="2" t="s">
        <v>2</v>
      </c>
      <c r="G10" s="2" t="s">
        <v>3</v>
      </c>
      <c r="H10" s="2" t="s">
        <v>2</v>
      </c>
      <c r="I10" s="2" t="s">
        <v>3</v>
      </c>
      <c r="J10" s="2" t="s">
        <v>2</v>
      </c>
      <c r="K10" s="2" t="s">
        <v>3</v>
      </c>
      <c r="L10" s="2" t="s">
        <v>2</v>
      </c>
      <c r="M10" s="2" t="s">
        <v>3</v>
      </c>
      <c r="N10" s="6" t="s">
        <v>27</v>
      </c>
      <c r="O10" s="6" t="s">
        <v>28</v>
      </c>
      <c r="P10" s="40"/>
    </row>
    <row r="11" spans="1:20">
      <c r="A11" s="33" t="s">
        <v>23</v>
      </c>
      <c r="B11" s="33" t="s">
        <v>29</v>
      </c>
      <c r="C11" s="7" t="s">
        <v>4</v>
      </c>
      <c r="D11" s="19"/>
      <c r="E11" s="19"/>
      <c r="F11" s="20">
        <f>F13+F14+F15+F16+F17+F18</f>
        <v>162499371.75999999</v>
      </c>
      <c r="G11" s="20">
        <f t="shared" ref="G11:O11" si="0">G13+G14+G15+G16+G17+G18</f>
        <v>154696072.24000001</v>
      </c>
      <c r="H11" s="20">
        <f t="shared" si="0"/>
        <v>320092618.22000003</v>
      </c>
      <c r="I11" s="20">
        <f>I13+I14+I15+I16+I17+I18</f>
        <v>311464277.43000001</v>
      </c>
      <c r="J11" s="20">
        <f t="shared" si="0"/>
        <v>465039728.67999995</v>
      </c>
      <c r="K11" s="20">
        <f t="shared" si="0"/>
        <v>454768658.88999999</v>
      </c>
      <c r="L11" s="20">
        <f>L13+L14+L15+L16+L17+L18</f>
        <v>635083664.10000002</v>
      </c>
      <c r="M11" s="20">
        <f t="shared" si="0"/>
        <v>614753279.66999996</v>
      </c>
      <c r="N11" s="20">
        <f t="shared" si="0"/>
        <v>613446268</v>
      </c>
      <c r="O11" s="20">
        <f t="shared" si="0"/>
        <v>604490468</v>
      </c>
      <c r="P11" s="3"/>
    </row>
    <row r="12" spans="1:20">
      <c r="A12" s="52"/>
      <c r="B12" s="53"/>
      <c r="C12" s="7" t="s">
        <v>5</v>
      </c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3"/>
    </row>
    <row r="13" spans="1:20" ht="26.25" customHeight="1">
      <c r="A13" s="52"/>
      <c r="B13" s="53"/>
      <c r="C13" s="7" t="s">
        <v>18</v>
      </c>
      <c r="D13" s="19"/>
      <c r="E13" s="19"/>
      <c r="F13" s="20">
        <f t="shared" ref="F13:O13" si="1">F21+F350+F476+F532+F562</f>
        <v>31346400</v>
      </c>
      <c r="G13" s="20">
        <f t="shared" si="1"/>
        <v>29333700</v>
      </c>
      <c r="H13" s="20">
        <f t="shared" si="1"/>
        <v>60048417.259999998</v>
      </c>
      <c r="I13" s="20">
        <f t="shared" si="1"/>
        <v>56818092.699999996</v>
      </c>
      <c r="J13" s="20">
        <f t="shared" si="1"/>
        <v>83674886.189999998</v>
      </c>
      <c r="K13" s="20">
        <f t="shared" si="1"/>
        <v>82582524.129999995</v>
      </c>
      <c r="L13" s="20">
        <f t="shared" si="1"/>
        <v>121334171.37</v>
      </c>
      <c r="M13" s="20">
        <f t="shared" si="1"/>
        <v>110248151.81</v>
      </c>
      <c r="N13" s="20">
        <f t="shared" si="1"/>
        <v>72122500</v>
      </c>
      <c r="O13" s="20">
        <f t="shared" si="1"/>
        <v>72900900</v>
      </c>
      <c r="P13" s="3"/>
    </row>
    <row r="14" spans="1:20">
      <c r="A14" s="52"/>
      <c r="B14" s="53"/>
      <c r="C14" s="7" t="s">
        <v>19</v>
      </c>
      <c r="D14" s="19"/>
      <c r="E14" s="19"/>
      <c r="F14" s="20">
        <f t="shared" ref="F14:O14" si="2">F22+F351+F477+F533+F563</f>
        <v>120068017.76000001</v>
      </c>
      <c r="G14" s="20">
        <f t="shared" si="2"/>
        <v>115975558.49000001</v>
      </c>
      <c r="H14" s="20">
        <f t="shared" si="2"/>
        <v>240138009.78000003</v>
      </c>
      <c r="I14" s="20">
        <f t="shared" si="2"/>
        <v>236871651.46000001</v>
      </c>
      <c r="J14" s="20">
        <f t="shared" si="2"/>
        <v>353721201.15999997</v>
      </c>
      <c r="K14" s="20">
        <f t="shared" si="2"/>
        <v>347502525.39999998</v>
      </c>
      <c r="L14" s="20">
        <f t="shared" si="2"/>
        <v>474176353.25</v>
      </c>
      <c r="M14" s="20">
        <f t="shared" si="2"/>
        <v>467814443.07999998</v>
      </c>
      <c r="N14" s="20">
        <f t="shared" si="2"/>
        <v>501119600</v>
      </c>
      <c r="O14" s="20">
        <f t="shared" si="2"/>
        <v>491385400</v>
      </c>
      <c r="P14" s="3"/>
    </row>
    <row r="15" spans="1:20" ht="24">
      <c r="A15" s="52"/>
      <c r="B15" s="53"/>
      <c r="C15" s="7" t="s">
        <v>22</v>
      </c>
      <c r="D15" s="19"/>
      <c r="E15" s="19"/>
      <c r="F15" s="20">
        <f t="shared" ref="F15:O15" si="3">F23+F352+F478+F534+F564</f>
        <v>0</v>
      </c>
      <c r="G15" s="20">
        <f t="shared" si="3"/>
        <v>0</v>
      </c>
      <c r="H15" s="20">
        <f t="shared" si="3"/>
        <v>0</v>
      </c>
      <c r="I15" s="20">
        <f t="shared" si="3"/>
        <v>0</v>
      </c>
      <c r="J15" s="20">
        <f t="shared" si="3"/>
        <v>0</v>
      </c>
      <c r="K15" s="20">
        <f t="shared" si="3"/>
        <v>0</v>
      </c>
      <c r="L15" s="20">
        <f t="shared" si="3"/>
        <v>0</v>
      </c>
      <c r="M15" s="20">
        <f t="shared" si="3"/>
        <v>0</v>
      </c>
      <c r="N15" s="20">
        <f t="shared" si="3"/>
        <v>0</v>
      </c>
      <c r="O15" s="20">
        <f t="shared" si="3"/>
        <v>0</v>
      </c>
      <c r="P15" s="3"/>
    </row>
    <row r="16" spans="1:20">
      <c r="A16" s="52"/>
      <c r="B16" s="53"/>
      <c r="C16" s="7" t="s">
        <v>20</v>
      </c>
      <c r="D16" s="19"/>
      <c r="E16" s="19"/>
      <c r="F16" s="20">
        <f t="shared" ref="F16:O16" si="4">F24+F353+F479+F535+F565</f>
        <v>10803954</v>
      </c>
      <c r="G16" s="20">
        <f t="shared" si="4"/>
        <v>9386813.7499999981</v>
      </c>
      <c r="H16" s="20">
        <f t="shared" si="4"/>
        <v>19497087.18</v>
      </c>
      <c r="I16" s="20">
        <f t="shared" si="4"/>
        <v>17439736.260000002</v>
      </c>
      <c r="J16" s="20">
        <f t="shared" si="4"/>
        <v>27192337.329999998</v>
      </c>
      <c r="K16" s="20">
        <f t="shared" si="4"/>
        <v>24326433.349999998</v>
      </c>
      <c r="L16" s="20">
        <f t="shared" si="4"/>
        <v>39121835.480000004</v>
      </c>
      <c r="M16" s="20">
        <f t="shared" si="4"/>
        <v>36280957.779999994</v>
      </c>
      <c r="N16" s="20">
        <f t="shared" si="4"/>
        <v>40204168</v>
      </c>
      <c r="O16" s="20">
        <f t="shared" si="4"/>
        <v>40204168</v>
      </c>
      <c r="P16" s="3"/>
    </row>
    <row r="17" spans="1:16" ht="19.5" customHeight="1">
      <c r="A17" s="52"/>
      <c r="B17" s="53"/>
      <c r="C17" s="7" t="s">
        <v>21</v>
      </c>
      <c r="D17" s="19"/>
      <c r="E17" s="19"/>
      <c r="F17" s="20">
        <f t="shared" ref="F17:O17" si="5">F25+F354+F480+F536+F566</f>
        <v>0</v>
      </c>
      <c r="G17" s="20">
        <f t="shared" si="5"/>
        <v>0</v>
      </c>
      <c r="H17" s="20">
        <f t="shared" si="5"/>
        <v>0</v>
      </c>
      <c r="I17" s="20">
        <f t="shared" si="5"/>
        <v>0</v>
      </c>
      <c r="J17" s="20">
        <f t="shared" si="5"/>
        <v>0</v>
      </c>
      <c r="K17" s="20">
        <f t="shared" si="5"/>
        <v>0</v>
      </c>
      <c r="L17" s="20">
        <f t="shared" si="5"/>
        <v>0</v>
      </c>
      <c r="M17" s="20">
        <f t="shared" si="5"/>
        <v>0</v>
      </c>
      <c r="N17" s="20">
        <f t="shared" si="5"/>
        <v>0</v>
      </c>
      <c r="O17" s="20">
        <f t="shared" si="5"/>
        <v>0</v>
      </c>
      <c r="P17" s="3"/>
    </row>
    <row r="18" spans="1:16" ht="28.5" customHeight="1">
      <c r="A18" s="35"/>
      <c r="B18" s="35"/>
      <c r="C18" s="7" t="s">
        <v>157</v>
      </c>
      <c r="D18" s="19"/>
      <c r="E18" s="19"/>
      <c r="F18" s="20">
        <f>F537</f>
        <v>281000</v>
      </c>
      <c r="G18" s="20">
        <f t="shared" ref="G18:O18" si="6">G537</f>
        <v>0</v>
      </c>
      <c r="H18" s="20">
        <f t="shared" si="6"/>
        <v>409104</v>
      </c>
      <c r="I18" s="20">
        <f t="shared" si="6"/>
        <v>334797.01</v>
      </c>
      <c r="J18" s="20">
        <f t="shared" si="6"/>
        <v>451304</v>
      </c>
      <c r="K18" s="20">
        <f t="shared" si="6"/>
        <v>357176.01</v>
      </c>
      <c r="L18" s="20">
        <f t="shared" si="6"/>
        <v>451304</v>
      </c>
      <c r="M18" s="20">
        <f t="shared" si="6"/>
        <v>409727</v>
      </c>
      <c r="N18" s="20">
        <f t="shared" si="6"/>
        <v>0</v>
      </c>
      <c r="O18" s="20">
        <f t="shared" si="6"/>
        <v>0</v>
      </c>
      <c r="P18" s="14"/>
    </row>
    <row r="19" spans="1:16">
      <c r="A19" s="30" t="s">
        <v>24</v>
      </c>
      <c r="B19" s="30" t="s">
        <v>194</v>
      </c>
      <c r="C19" s="7" t="s">
        <v>4</v>
      </c>
      <c r="D19" s="17"/>
      <c r="E19" s="17"/>
      <c r="F19" s="16">
        <f>F21+F22+F23+F24+F25</f>
        <v>30897590</v>
      </c>
      <c r="G19" s="16">
        <f t="shared" ref="G19:O19" si="7">G21+G22+G23+G24+G25</f>
        <v>29329879.939999998</v>
      </c>
      <c r="H19" s="16">
        <f t="shared" si="7"/>
        <v>57306294.75</v>
      </c>
      <c r="I19" s="16">
        <f>I21+I22+I23+I24+I25</f>
        <v>54654174.600000001</v>
      </c>
      <c r="J19" s="16">
        <f t="shared" si="7"/>
        <v>84942011.340000004</v>
      </c>
      <c r="K19" s="16">
        <f>K21+K22+K23+K24+K25</f>
        <v>79013133.409999996</v>
      </c>
      <c r="L19" s="16">
        <f>L21+L22+L23+L24+L25</f>
        <v>108372489.25999999</v>
      </c>
      <c r="M19" s="16">
        <f t="shared" si="7"/>
        <v>107005327.84</v>
      </c>
      <c r="N19" s="16">
        <f t="shared" si="7"/>
        <v>110185080</v>
      </c>
      <c r="O19" s="16">
        <f t="shared" si="7"/>
        <v>110403880</v>
      </c>
      <c r="P19" s="13"/>
    </row>
    <row r="20" spans="1:16">
      <c r="A20" s="31"/>
      <c r="B20" s="30"/>
      <c r="C20" s="7" t="s">
        <v>5</v>
      </c>
      <c r="D20" s="17"/>
      <c r="E20" s="17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3"/>
    </row>
    <row r="21" spans="1:16" ht="25.5" customHeight="1">
      <c r="A21" s="31"/>
      <c r="B21" s="30"/>
      <c r="C21" s="7" t="s">
        <v>18</v>
      </c>
      <c r="D21" s="17"/>
      <c r="E21" s="17"/>
      <c r="F21" s="16">
        <f>F28+F35+F42+F49+F56+F63+F70+F77+F84+F91+F98+F105+F112+F119+F126+F133+F140+F147+F154+F161+F168+F175+F182+F189+F196+F203+F210+F217+F224+F231+F238+F245+F252+F259+F266+F273+F280+F287+F294+F301+F308+F315+F322+F329+F336+F343</f>
        <v>2814300</v>
      </c>
      <c r="G21" s="16">
        <f t="shared" ref="G21:O21" si="8">G28+G35+G42+G49+G56+G63+G70+G77+G84+G91+G98+G105+G112+G119+G126+G133+G140+G147+G154+G161+G168+G175+G182+G189+G196+G203+G210+G217+G224+G231+G238+G245+G252+G259+G266+G273+G280+G287+G294+G301+G308+G315+G322+G329+G336+G343</f>
        <v>2809300</v>
      </c>
      <c r="H21" s="16">
        <f t="shared" si="8"/>
        <v>2984217.26</v>
      </c>
      <c r="I21" s="16">
        <f t="shared" si="8"/>
        <v>2974217.26</v>
      </c>
      <c r="J21" s="16">
        <f t="shared" si="8"/>
        <v>3898486.19</v>
      </c>
      <c r="K21" s="16">
        <f t="shared" si="8"/>
        <v>2982560.32</v>
      </c>
      <c r="L21" s="16">
        <f t="shared" si="8"/>
        <v>3913061.37</v>
      </c>
      <c r="M21" s="16">
        <f t="shared" si="8"/>
        <v>3782267.62</v>
      </c>
      <c r="N21" s="16">
        <f t="shared" si="8"/>
        <v>2972500</v>
      </c>
      <c r="O21" s="16">
        <f t="shared" si="8"/>
        <v>3123300</v>
      </c>
      <c r="P21" s="13"/>
    </row>
    <row r="22" spans="1:16">
      <c r="A22" s="31"/>
      <c r="B22" s="30"/>
      <c r="C22" s="7" t="s">
        <v>19</v>
      </c>
      <c r="D22" s="17"/>
      <c r="E22" s="17"/>
      <c r="F22" s="16">
        <f>F29+F36+F43+F50+F57+F64+F71+F78+F85+F92+F99+F106+F113+F120+F127+F134+F141+F148+F155+F162+F169+F176+F183+F190+F197+F204+F211+F218+F225+F232+F239+F246+F253+F260+F267+F274+F281+F288+F295+F302+F309+F316+F323+F330+F337+F344</f>
        <v>21544440</v>
      </c>
      <c r="G22" s="16">
        <f t="shared" ref="G22:O22" si="9">G29+G36+G43+G50+G57+G64+G71+G78+G85+G92+G99+G106+G113+G120+G127+G134+G141+G148+G155+G162+G169+G176+G183+G190+G197+G204+G211+G218+G225+G232+G239+G246+G253+G260+G267+G274+G281+G288+G295+G302+G309+G316+G323+G330+G337+G344</f>
        <v>20788871.84</v>
      </c>
      <c r="H22" s="16">
        <f t="shared" si="9"/>
        <v>43830998.82</v>
      </c>
      <c r="I22" s="16">
        <f t="shared" si="9"/>
        <v>42247441.600000001</v>
      </c>
      <c r="J22" s="16">
        <f t="shared" si="9"/>
        <v>66537598.82</v>
      </c>
      <c r="K22" s="16">
        <f t="shared" si="9"/>
        <v>63007652.419999994</v>
      </c>
      <c r="L22" s="16">
        <f t="shared" si="9"/>
        <v>85722927.889999986</v>
      </c>
      <c r="M22" s="16">
        <f t="shared" si="9"/>
        <v>85511697.379999995</v>
      </c>
      <c r="N22" s="16">
        <f t="shared" si="9"/>
        <v>88715500</v>
      </c>
      <c r="O22" s="16">
        <f t="shared" si="9"/>
        <v>88783500</v>
      </c>
      <c r="P22" s="13"/>
    </row>
    <row r="23" spans="1:16" ht="24">
      <c r="A23" s="31"/>
      <c r="B23" s="30"/>
      <c r="C23" s="7" t="s">
        <v>22</v>
      </c>
      <c r="D23" s="17"/>
      <c r="E23" s="17"/>
      <c r="F23" s="16">
        <f>F30+F37+F44+F51+F58+F65+F72+F79+F86+F93+F100+F107+F114+F121+F128+F135+F142+F149+F156+F163+F170+F177+F184+F191+F198+F205+F212+F219+F226+F233+F240+F247+F254+F261+F268+F275+F282+F289+F296+F303+F310+F317+F324+F331+F338+F345</f>
        <v>0</v>
      </c>
      <c r="G23" s="16">
        <f t="shared" ref="G23:O23" si="10">G30+G37+G44+G51+G58+G65+G72+G79+G86+G93+G100+G107+G114+G121+G128+G135+G142+G149+G156+G163+G170+G177+G184+G191+G198+G205+G212+G219+G226+G233+G240+G247+G254+G261+G268+G275+G282+G289+G296+G303+G310+G317+G324+G331+G338+G345</f>
        <v>0</v>
      </c>
      <c r="H23" s="16">
        <f t="shared" si="10"/>
        <v>0</v>
      </c>
      <c r="I23" s="16">
        <f t="shared" si="10"/>
        <v>0</v>
      </c>
      <c r="J23" s="16">
        <f t="shared" si="10"/>
        <v>0</v>
      </c>
      <c r="K23" s="16">
        <f t="shared" si="10"/>
        <v>0</v>
      </c>
      <c r="L23" s="16">
        <f t="shared" si="10"/>
        <v>0</v>
      </c>
      <c r="M23" s="16">
        <f t="shared" si="10"/>
        <v>0</v>
      </c>
      <c r="N23" s="16">
        <f t="shared" si="10"/>
        <v>0</v>
      </c>
      <c r="O23" s="16">
        <f t="shared" si="10"/>
        <v>0</v>
      </c>
      <c r="P23" s="13"/>
    </row>
    <row r="24" spans="1:16">
      <c r="A24" s="31"/>
      <c r="B24" s="30"/>
      <c r="C24" s="7" t="s">
        <v>20</v>
      </c>
      <c r="D24" s="17"/>
      <c r="E24" s="17"/>
      <c r="F24" s="16">
        <f>F31+F38+F45+F52+F59+F66+F73+F80+F87+F94+F101+F108+F115+F122+F129+F136+F143+F150+F157+F164+F171+F178+F185+F192+F199+F206+F213+F220+F227+F234+F241+F248+F255+F262+F269+F276+F283+F290+F297+F304+F311+F318+F325+F332+F339+F346</f>
        <v>6538850</v>
      </c>
      <c r="G24" s="16">
        <f t="shared" ref="G24:O24" si="11">G31+G38+G45+G52+G59+G66+G73+G80+G87+G94+G101+G108+G115+G122+G129+G136+G143+G150+G157+G164+G171+G178+G185+G192+G199+G206+G213+G220+G227+G234+G241+G248+G255+G262+G269+G276+G283+G290+G297+G304+G311+G318+G325+G332+G339+G346</f>
        <v>5731708.0999999996</v>
      </c>
      <c r="H24" s="16">
        <f t="shared" si="11"/>
        <v>10491078.67</v>
      </c>
      <c r="I24" s="16">
        <f t="shared" si="11"/>
        <v>9432515.7400000002</v>
      </c>
      <c r="J24" s="16">
        <f t="shared" si="11"/>
        <v>14505926.33</v>
      </c>
      <c r="K24" s="16">
        <f t="shared" si="11"/>
        <v>13022920.669999998</v>
      </c>
      <c r="L24" s="16">
        <f t="shared" si="11"/>
        <v>18736500</v>
      </c>
      <c r="M24" s="16">
        <f t="shared" si="11"/>
        <v>17711362.84</v>
      </c>
      <c r="N24" s="16">
        <f t="shared" si="11"/>
        <v>18497080</v>
      </c>
      <c r="O24" s="16">
        <f t="shared" si="11"/>
        <v>18497080</v>
      </c>
      <c r="P24" s="13"/>
    </row>
    <row r="25" spans="1:16" ht="24">
      <c r="A25" s="31"/>
      <c r="B25" s="30"/>
      <c r="C25" s="7" t="s">
        <v>21</v>
      </c>
      <c r="D25" s="17"/>
      <c r="E25" s="17"/>
      <c r="F25" s="16">
        <f>F32+F39+F46+F53+F60+F67+F74+F81+F88+F95+F102+F109+F116+F123+F130+F137+F144+F151+F158+F165+F172+F179+F186+F193+F200+F207+F214+F221+F228+F235+F242+F249+F256+F263+F270+F277+F284+F291+F298+F305+F312+F319+F326+F333+F340+F347</f>
        <v>0</v>
      </c>
      <c r="G25" s="16">
        <f t="shared" ref="G25:O25" si="12">G32+G39+G46+G53+G60+G67+G74+G81+G88+G95+G102+G109+G116+G123+G130+G137+G144+G151+G158+G165+G172+G179+G186+G193+G200+G207+G214+G221+G228+G235+G242+G249+G256+G263+G270+G277+G284+G291+G298+G305+G312+G319+G326+G333+G340+G347</f>
        <v>0</v>
      </c>
      <c r="H25" s="16">
        <f t="shared" si="12"/>
        <v>0</v>
      </c>
      <c r="I25" s="16">
        <f t="shared" si="12"/>
        <v>0</v>
      </c>
      <c r="J25" s="16">
        <f t="shared" si="12"/>
        <v>0</v>
      </c>
      <c r="K25" s="16">
        <f t="shared" si="12"/>
        <v>0</v>
      </c>
      <c r="L25" s="16">
        <f t="shared" si="12"/>
        <v>0</v>
      </c>
      <c r="M25" s="16">
        <f t="shared" si="12"/>
        <v>0</v>
      </c>
      <c r="N25" s="16">
        <f t="shared" si="12"/>
        <v>0</v>
      </c>
      <c r="O25" s="16">
        <f t="shared" si="12"/>
        <v>0</v>
      </c>
      <c r="P25" s="13"/>
    </row>
    <row r="26" spans="1:16">
      <c r="A26" s="33" t="s">
        <v>99</v>
      </c>
      <c r="B26" s="32" t="s">
        <v>122</v>
      </c>
      <c r="C26" s="7" t="s">
        <v>4</v>
      </c>
      <c r="D26" s="11"/>
      <c r="E26" s="11"/>
      <c r="F26" s="15">
        <f>F28+F29+F30+F31+F32</f>
        <v>14315000</v>
      </c>
      <c r="G26" s="15">
        <f t="shared" ref="G26:O26" si="13">G28+G29+G30+G31+G32</f>
        <v>14315000</v>
      </c>
      <c r="H26" s="15">
        <f t="shared" si="13"/>
        <v>29331000</v>
      </c>
      <c r="I26" s="15">
        <f t="shared" si="13"/>
        <v>29331000</v>
      </c>
      <c r="J26" s="15">
        <f t="shared" si="13"/>
        <v>44571000</v>
      </c>
      <c r="K26" s="15">
        <f t="shared" si="13"/>
        <v>44558000</v>
      </c>
      <c r="L26" s="15">
        <f t="shared" si="13"/>
        <v>59188000</v>
      </c>
      <c r="M26" s="15">
        <f t="shared" si="13"/>
        <v>59188000</v>
      </c>
      <c r="N26" s="15">
        <f t="shared" si="13"/>
        <v>61387500</v>
      </c>
      <c r="O26" s="15">
        <f t="shared" si="13"/>
        <v>61387500</v>
      </c>
      <c r="P26" s="11"/>
    </row>
    <row r="27" spans="1:16">
      <c r="A27" s="34"/>
      <c r="B27" s="32"/>
      <c r="C27" s="7" t="s">
        <v>5</v>
      </c>
      <c r="D27" s="11"/>
      <c r="E27" s="11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1"/>
    </row>
    <row r="28" spans="1:16" ht="23.25" customHeight="1">
      <c r="A28" s="34"/>
      <c r="B28" s="32"/>
      <c r="C28" s="7" t="s">
        <v>18</v>
      </c>
      <c r="D28" s="11"/>
      <c r="E28" s="11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1"/>
    </row>
    <row r="29" spans="1:16">
      <c r="A29" s="34"/>
      <c r="B29" s="32"/>
      <c r="C29" s="7" t="s">
        <v>19</v>
      </c>
      <c r="D29" s="11"/>
      <c r="E29" s="11"/>
      <c r="F29" s="15">
        <v>14315000</v>
      </c>
      <c r="G29" s="15">
        <v>14315000</v>
      </c>
      <c r="H29" s="15">
        <v>29331000</v>
      </c>
      <c r="I29" s="15">
        <v>29331000</v>
      </c>
      <c r="J29" s="15">
        <v>44571000</v>
      </c>
      <c r="K29" s="15">
        <v>44558000</v>
      </c>
      <c r="L29" s="15">
        <v>59188000</v>
      </c>
      <c r="M29" s="15">
        <v>59188000</v>
      </c>
      <c r="N29" s="15">
        <v>61387500</v>
      </c>
      <c r="O29" s="15">
        <v>61387500</v>
      </c>
      <c r="P29" s="11"/>
    </row>
    <row r="30" spans="1:16" ht="24">
      <c r="A30" s="34"/>
      <c r="B30" s="32"/>
      <c r="C30" s="7" t="s">
        <v>22</v>
      </c>
      <c r="D30" s="11"/>
      <c r="E30" s="11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1"/>
    </row>
    <row r="31" spans="1:16">
      <c r="A31" s="34"/>
      <c r="B31" s="32"/>
      <c r="C31" s="7" t="s">
        <v>20</v>
      </c>
      <c r="D31" s="11"/>
      <c r="E31" s="11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1"/>
    </row>
    <row r="32" spans="1:16" ht="17.25" customHeight="1">
      <c r="A32" s="35"/>
      <c r="B32" s="32"/>
      <c r="C32" s="7" t="s">
        <v>21</v>
      </c>
      <c r="D32" s="11"/>
      <c r="E32" s="11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1"/>
    </row>
    <row r="33" spans="1:16" ht="18.75" customHeight="1">
      <c r="A33" s="33" t="s">
        <v>100</v>
      </c>
      <c r="B33" s="32" t="s">
        <v>123</v>
      </c>
      <c r="C33" s="7" t="s">
        <v>4</v>
      </c>
      <c r="D33" s="11"/>
      <c r="E33" s="11"/>
      <c r="F33" s="15">
        <f>F35+F36+F37+F38+F39</f>
        <v>5445000</v>
      </c>
      <c r="G33" s="15">
        <f t="shared" ref="G33:O33" si="14">G35+G36+G37+G38+G39</f>
        <v>4744000</v>
      </c>
      <c r="H33" s="15">
        <f t="shared" si="14"/>
        <v>10890000</v>
      </c>
      <c r="I33" s="15">
        <f t="shared" si="14"/>
        <v>9474000</v>
      </c>
      <c r="J33" s="15">
        <f t="shared" si="14"/>
        <v>16335000</v>
      </c>
      <c r="K33" s="15">
        <f t="shared" si="14"/>
        <v>13406000</v>
      </c>
      <c r="L33" s="15">
        <f t="shared" si="14"/>
        <v>18480000</v>
      </c>
      <c r="M33" s="15">
        <f t="shared" si="14"/>
        <v>18477659</v>
      </c>
      <c r="N33" s="15">
        <f t="shared" si="14"/>
        <v>19785300</v>
      </c>
      <c r="O33" s="15">
        <f t="shared" si="14"/>
        <v>19785300</v>
      </c>
      <c r="P33" s="11"/>
    </row>
    <row r="34" spans="1:16">
      <c r="A34" s="34"/>
      <c r="B34" s="32"/>
      <c r="C34" s="7" t="s">
        <v>5</v>
      </c>
      <c r="D34" s="11"/>
      <c r="E34" s="11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1"/>
    </row>
    <row r="35" spans="1:16" ht="27.75" customHeight="1">
      <c r="A35" s="34"/>
      <c r="B35" s="32"/>
      <c r="C35" s="7" t="s">
        <v>18</v>
      </c>
      <c r="D35" s="11"/>
      <c r="E35" s="11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1"/>
    </row>
    <row r="36" spans="1:16" ht="21.75" customHeight="1">
      <c r="A36" s="34"/>
      <c r="B36" s="32"/>
      <c r="C36" s="7" t="s">
        <v>19</v>
      </c>
      <c r="D36" s="11"/>
      <c r="E36" s="11"/>
      <c r="F36" s="15">
        <v>5445000</v>
      </c>
      <c r="G36" s="15">
        <v>4744000</v>
      </c>
      <c r="H36" s="15">
        <v>10890000</v>
      </c>
      <c r="I36" s="15">
        <v>9474000</v>
      </c>
      <c r="J36" s="15">
        <v>16335000</v>
      </c>
      <c r="K36" s="15">
        <v>13406000</v>
      </c>
      <c r="L36" s="15">
        <v>18480000</v>
      </c>
      <c r="M36" s="15">
        <v>18477659</v>
      </c>
      <c r="N36" s="15">
        <v>19785300</v>
      </c>
      <c r="O36" s="15">
        <v>19785300</v>
      </c>
      <c r="P36" s="11"/>
    </row>
    <row r="37" spans="1:16" ht="25.5" customHeight="1">
      <c r="A37" s="34"/>
      <c r="B37" s="32"/>
      <c r="C37" s="7" t="s">
        <v>22</v>
      </c>
      <c r="D37" s="11"/>
      <c r="E37" s="11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1"/>
    </row>
    <row r="38" spans="1:16" ht="15.75" customHeight="1">
      <c r="A38" s="34"/>
      <c r="B38" s="32"/>
      <c r="C38" s="7" t="s">
        <v>20</v>
      </c>
      <c r="D38" s="11"/>
      <c r="E38" s="11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1"/>
    </row>
    <row r="39" spans="1:16" ht="26.25" customHeight="1">
      <c r="A39" s="35"/>
      <c r="B39" s="32"/>
      <c r="C39" s="7" t="s">
        <v>21</v>
      </c>
      <c r="D39" s="11"/>
      <c r="E39" s="11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1"/>
    </row>
    <row r="40" spans="1:16" ht="19.5" customHeight="1">
      <c r="A40" s="33" t="s">
        <v>101</v>
      </c>
      <c r="B40" s="32" t="s">
        <v>164</v>
      </c>
      <c r="C40" s="7" t="s">
        <v>4</v>
      </c>
      <c r="D40" s="11"/>
      <c r="E40" s="11"/>
      <c r="F40" s="15">
        <f>F42+F43+F44+F45+F46</f>
        <v>260000</v>
      </c>
      <c r="G40" s="15">
        <f t="shared" ref="G40:O40" si="15">G42+G43+G44+G45+G46</f>
        <v>260000</v>
      </c>
      <c r="H40" s="15">
        <f t="shared" si="15"/>
        <v>512100</v>
      </c>
      <c r="I40" s="15">
        <f t="shared" si="15"/>
        <v>512100</v>
      </c>
      <c r="J40" s="15">
        <f t="shared" si="15"/>
        <v>801400</v>
      </c>
      <c r="K40" s="15">
        <f t="shared" si="15"/>
        <v>801400</v>
      </c>
      <c r="L40" s="15">
        <f t="shared" si="15"/>
        <v>1078550</v>
      </c>
      <c r="M40" s="15">
        <f t="shared" si="15"/>
        <v>1078550</v>
      </c>
      <c r="N40" s="15">
        <f t="shared" si="15"/>
        <v>1226900</v>
      </c>
      <c r="O40" s="15">
        <f t="shared" si="15"/>
        <v>1226900</v>
      </c>
      <c r="P40" s="11"/>
    </row>
    <row r="41" spans="1:16">
      <c r="A41" s="34"/>
      <c r="B41" s="32"/>
      <c r="C41" s="7" t="s">
        <v>5</v>
      </c>
      <c r="D41" s="11"/>
      <c r="E41" s="11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1"/>
    </row>
    <row r="42" spans="1:16" ht="24.75" customHeight="1">
      <c r="A42" s="34"/>
      <c r="B42" s="32"/>
      <c r="C42" s="7" t="s">
        <v>18</v>
      </c>
      <c r="D42" s="11"/>
      <c r="E42" s="11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1"/>
    </row>
    <row r="43" spans="1:16" ht="20.25" customHeight="1">
      <c r="A43" s="34"/>
      <c r="B43" s="32"/>
      <c r="C43" s="7" t="s">
        <v>19</v>
      </c>
      <c r="D43" s="11"/>
      <c r="E43" s="11"/>
      <c r="F43" s="15">
        <v>260000</v>
      </c>
      <c r="G43" s="15">
        <v>260000</v>
      </c>
      <c r="H43" s="15">
        <v>512100</v>
      </c>
      <c r="I43" s="15">
        <v>512100</v>
      </c>
      <c r="J43" s="15">
        <v>801400</v>
      </c>
      <c r="K43" s="15">
        <v>801400</v>
      </c>
      <c r="L43" s="15">
        <v>1078550</v>
      </c>
      <c r="M43" s="15">
        <v>1078550</v>
      </c>
      <c r="N43" s="15">
        <v>1226900</v>
      </c>
      <c r="O43" s="15">
        <v>1226900</v>
      </c>
      <c r="P43" s="11"/>
    </row>
    <row r="44" spans="1:16" ht="24.75" customHeight="1">
      <c r="A44" s="34"/>
      <c r="B44" s="32"/>
      <c r="C44" s="7" t="s">
        <v>22</v>
      </c>
      <c r="D44" s="11"/>
      <c r="E44" s="11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1"/>
    </row>
    <row r="45" spans="1:16" ht="18" customHeight="1">
      <c r="A45" s="34"/>
      <c r="B45" s="32"/>
      <c r="C45" s="7" t="s">
        <v>20</v>
      </c>
      <c r="D45" s="11"/>
      <c r="E45" s="11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1"/>
    </row>
    <row r="46" spans="1:16" ht="27.75" customHeight="1">
      <c r="A46" s="35"/>
      <c r="B46" s="32"/>
      <c r="C46" s="7" t="s">
        <v>21</v>
      </c>
      <c r="D46" s="11"/>
      <c r="E46" s="11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1"/>
    </row>
    <row r="47" spans="1:16" ht="68.25" customHeight="1">
      <c r="A47" s="47" t="s">
        <v>102</v>
      </c>
      <c r="B47" s="47" t="s">
        <v>199</v>
      </c>
      <c r="C47" s="7" t="s">
        <v>4</v>
      </c>
      <c r="D47" s="11"/>
      <c r="E47" s="11"/>
      <c r="F47" s="15">
        <f>F49+F50+F51+F52+F53</f>
        <v>68600</v>
      </c>
      <c r="G47" s="15">
        <f t="shared" ref="G47:O47" si="16">G49+G50+G51+G52+G53</f>
        <v>60832</v>
      </c>
      <c r="H47" s="15">
        <f t="shared" si="16"/>
        <v>137400</v>
      </c>
      <c r="I47" s="15">
        <f t="shared" si="16"/>
        <v>117862</v>
      </c>
      <c r="J47" s="15">
        <f t="shared" si="16"/>
        <v>206200</v>
      </c>
      <c r="K47" s="15">
        <f t="shared" si="16"/>
        <v>174892</v>
      </c>
      <c r="L47" s="15">
        <f t="shared" si="16"/>
        <v>232000</v>
      </c>
      <c r="M47" s="15">
        <f t="shared" si="16"/>
        <v>231922</v>
      </c>
      <c r="N47" s="15">
        <f t="shared" si="16"/>
        <v>243800</v>
      </c>
      <c r="O47" s="15">
        <f t="shared" si="16"/>
        <v>243800</v>
      </c>
      <c r="P47" s="11"/>
    </row>
    <row r="48" spans="1:16" ht="33" customHeight="1">
      <c r="A48" s="51"/>
      <c r="B48" s="51"/>
      <c r="C48" s="7" t="s">
        <v>5</v>
      </c>
      <c r="D48" s="11"/>
      <c r="E48" s="11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1"/>
    </row>
    <row r="49" spans="1:16" ht="66" customHeight="1">
      <c r="A49" s="51"/>
      <c r="B49" s="51"/>
      <c r="C49" s="7" t="s">
        <v>18</v>
      </c>
      <c r="D49" s="11"/>
      <c r="E49" s="11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1"/>
    </row>
    <row r="50" spans="1:16" ht="67.5" customHeight="1">
      <c r="A50" s="51"/>
      <c r="B50" s="51"/>
      <c r="C50" s="7" t="s">
        <v>19</v>
      </c>
      <c r="D50" s="11"/>
      <c r="E50" s="11"/>
      <c r="F50" s="15">
        <v>68600</v>
      </c>
      <c r="G50" s="15">
        <v>60832</v>
      </c>
      <c r="H50" s="15">
        <v>137400</v>
      </c>
      <c r="I50" s="15">
        <v>117862</v>
      </c>
      <c r="J50" s="15">
        <v>206200</v>
      </c>
      <c r="K50" s="15">
        <v>174892</v>
      </c>
      <c r="L50" s="15">
        <v>232000</v>
      </c>
      <c r="M50" s="15">
        <v>231922</v>
      </c>
      <c r="N50" s="15">
        <v>243800</v>
      </c>
      <c r="O50" s="15">
        <v>243800</v>
      </c>
      <c r="P50" s="11"/>
    </row>
    <row r="51" spans="1:16" ht="69.75" customHeight="1">
      <c r="A51" s="48"/>
      <c r="B51" s="48"/>
      <c r="C51" s="7" t="s">
        <v>22</v>
      </c>
      <c r="D51" s="11"/>
      <c r="E51" s="11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1"/>
    </row>
    <row r="52" spans="1:16" ht="60.6" customHeight="1">
      <c r="A52" s="49"/>
      <c r="B52" s="47" t="s">
        <v>200</v>
      </c>
      <c r="C52" s="7" t="s">
        <v>20</v>
      </c>
      <c r="D52" s="11"/>
      <c r="E52" s="11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1"/>
    </row>
    <row r="53" spans="1:16" ht="68.45" customHeight="1">
      <c r="A53" s="50"/>
      <c r="B53" s="48"/>
      <c r="C53" s="7" t="s">
        <v>21</v>
      </c>
      <c r="D53" s="11"/>
      <c r="E53" s="11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1"/>
    </row>
    <row r="54" spans="1:16" ht="18.75" customHeight="1">
      <c r="A54" s="33" t="s">
        <v>103</v>
      </c>
      <c r="B54" s="32" t="s">
        <v>104</v>
      </c>
      <c r="C54" s="7" t="s">
        <v>4</v>
      </c>
      <c r="D54" s="11"/>
      <c r="E54" s="11"/>
      <c r="F54" s="15">
        <f>F56+F57+F58+F59+F60</f>
        <v>161400</v>
      </c>
      <c r="G54" s="15">
        <f t="shared" ref="G54:O54" si="17">G56+G57+G58+G59+G60</f>
        <v>140053.56</v>
      </c>
      <c r="H54" s="15">
        <f t="shared" si="17"/>
        <v>321400</v>
      </c>
      <c r="I54" s="15">
        <f t="shared" si="17"/>
        <v>288669.90000000002</v>
      </c>
      <c r="J54" s="15">
        <f t="shared" si="17"/>
        <v>464800</v>
      </c>
      <c r="K54" s="15">
        <f t="shared" si="17"/>
        <v>450210.94</v>
      </c>
      <c r="L54" s="15">
        <f t="shared" si="17"/>
        <v>626400</v>
      </c>
      <c r="M54" s="15">
        <f t="shared" si="17"/>
        <v>592367.24</v>
      </c>
      <c r="N54" s="15">
        <f t="shared" si="17"/>
        <v>602300</v>
      </c>
      <c r="O54" s="15">
        <f t="shared" si="17"/>
        <v>602300</v>
      </c>
      <c r="P54" s="11"/>
    </row>
    <row r="55" spans="1:16">
      <c r="A55" s="34"/>
      <c r="B55" s="32"/>
      <c r="C55" s="7" t="s">
        <v>5</v>
      </c>
      <c r="D55" s="11"/>
      <c r="E55" s="11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1"/>
    </row>
    <row r="56" spans="1:16" ht="25.5" customHeight="1">
      <c r="A56" s="34"/>
      <c r="B56" s="32"/>
      <c r="C56" s="7" t="s">
        <v>18</v>
      </c>
      <c r="D56" s="11"/>
      <c r="E56" s="11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1"/>
    </row>
    <row r="57" spans="1:16" ht="17.25" customHeight="1">
      <c r="A57" s="34"/>
      <c r="B57" s="32"/>
      <c r="C57" s="7" t="s">
        <v>19</v>
      </c>
      <c r="D57" s="11"/>
      <c r="E57" s="11"/>
      <c r="F57" s="15">
        <v>161400</v>
      </c>
      <c r="G57" s="15">
        <v>140053.56</v>
      </c>
      <c r="H57" s="15">
        <v>321400</v>
      </c>
      <c r="I57" s="15">
        <v>288669.90000000002</v>
      </c>
      <c r="J57" s="15">
        <v>464800</v>
      </c>
      <c r="K57" s="15">
        <v>450210.94</v>
      </c>
      <c r="L57" s="15">
        <v>626400</v>
      </c>
      <c r="M57" s="15">
        <v>592367.24</v>
      </c>
      <c r="N57" s="15">
        <v>602300</v>
      </c>
      <c r="O57" s="15">
        <v>602300</v>
      </c>
      <c r="P57" s="11"/>
    </row>
    <row r="58" spans="1:16" ht="24.75" customHeight="1">
      <c r="A58" s="34"/>
      <c r="B58" s="32"/>
      <c r="C58" s="7" t="s">
        <v>22</v>
      </c>
      <c r="D58" s="11"/>
      <c r="E58" s="11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1"/>
    </row>
    <row r="59" spans="1:16" ht="14.25" customHeight="1">
      <c r="A59" s="34"/>
      <c r="B59" s="32"/>
      <c r="C59" s="7" t="s">
        <v>20</v>
      </c>
      <c r="D59" s="11"/>
      <c r="E59" s="11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1"/>
    </row>
    <row r="60" spans="1:16" ht="15.75" customHeight="1">
      <c r="A60" s="35"/>
      <c r="B60" s="32"/>
      <c r="C60" s="7" t="s">
        <v>21</v>
      </c>
      <c r="D60" s="11"/>
      <c r="E60" s="11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1"/>
    </row>
    <row r="61" spans="1:16" ht="28.5" customHeight="1">
      <c r="A61" s="33" t="s">
        <v>105</v>
      </c>
      <c r="B61" s="32" t="s">
        <v>121</v>
      </c>
      <c r="C61" s="7" t="s">
        <v>4</v>
      </c>
      <c r="D61" s="11"/>
      <c r="E61" s="11"/>
      <c r="F61" s="15">
        <f>F63+F64+F65+F66+F67</f>
        <v>22940</v>
      </c>
      <c r="G61" s="15">
        <f t="shared" ref="G61:O61" si="18">G63+G64+G65+G66+G67</f>
        <v>0</v>
      </c>
      <c r="H61" s="15">
        <f t="shared" si="18"/>
        <v>70940</v>
      </c>
      <c r="I61" s="15">
        <f t="shared" si="18"/>
        <v>0</v>
      </c>
      <c r="J61" s="15">
        <f t="shared" si="18"/>
        <v>118940</v>
      </c>
      <c r="K61" s="15">
        <f t="shared" si="18"/>
        <v>6071.29</v>
      </c>
      <c r="L61" s="15">
        <f t="shared" si="18"/>
        <v>149431.57</v>
      </c>
      <c r="M61" s="15">
        <f t="shared" si="18"/>
        <v>54641.61</v>
      </c>
      <c r="N61" s="15">
        <f t="shared" si="18"/>
        <v>192000</v>
      </c>
      <c r="O61" s="15">
        <f t="shared" si="18"/>
        <v>192000</v>
      </c>
      <c r="P61" s="11"/>
    </row>
    <row r="62" spans="1:16">
      <c r="A62" s="34"/>
      <c r="B62" s="32"/>
      <c r="C62" s="7" t="s">
        <v>5</v>
      </c>
      <c r="D62" s="11"/>
      <c r="E62" s="11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1"/>
    </row>
    <row r="63" spans="1:16" ht="27" customHeight="1">
      <c r="A63" s="34"/>
      <c r="B63" s="32"/>
      <c r="C63" s="7" t="s">
        <v>18</v>
      </c>
      <c r="D63" s="11"/>
      <c r="E63" s="11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1"/>
    </row>
    <row r="64" spans="1:16" ht="18" customHeight="1">
      <c r="A64" s="34"/>
      <c r="B64" s="32"/>
      <c r="C64" s="7" t="s">
        <v>19</v>
      </c>
      <c r="D64" s="11"/>
      <c r="E64" s="11"/>
      <c r="F64" s="15">
        <v>22940</v>
      </c>
      <c r="G64" s="15">
        <v>0</v>
      </c>
      <c r="H64" s="15">
        <v>70940</v>
      </c>
      <c r="I64" s="15">
        <v>0</v>
      </c>
      <c r="J64" s="15">
        <v>118940</v>
      </c>
      <c r="K64" s="15">
        <v>6071.29</v>
      </c>
      <c r="L64" s="15">
        <v>149431.57</v>
      </c>
      <c r="M64" s="15">
        <v>54641.61</v>
      </c>
      <c r="N64" s="15">
        <v>192000</v>
      </c>
      <c r="O64" s="15">
        <v>192000</v>
      </c>
      <c r="P64" s="11"/>
    </row>
    <row r="65" spans="1:16" ht="24.75" customHeight="1">
      <c r="A65" s="34"/>
      <c r="B65" s="32"/>
      <c r="C65" s="7" t="s">
        <v>22</v>
      </c>
      <c r="D65" s="11"/>
      <c r="E65" s="11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1"/>
    </row>
    <row r="66" spans="1:16" ht="18" customHeight="1">
      <c r="A66" s="34"/>
      <c r="B66" s="32"/>
      <c r="C66" s="7" t="s">
        <v>20</v>
      </c>
      <c r="D66" s="11"/>
      <c r="E66" s="11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1"/>
    </row>
    <row r="67" spans="1:16" ht="19.5" customHeight="1">
      <c r="A67" s="35"/>
      <c r="B67" s="32"/>
      <c r="C67" s="7" t="s">
        <v>21</v>
      </c>
      <c r="D67" s="11"/>
      <c r="E67" s="11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1"/>
    </row>
    <row r="68" spans="1:16" ht="15.75" customHeight="1">
      <c r="A68" s="33" t="s">
        <v>106</v>
      </c>
      <c r="B68" s="32" t="s">
        <v>165</v>
      </c>
      <c r="C68" s="7" t="s">
        <v>4</v>
      </c>
      <c r="D68" s="11"/>
      <c r="E68" s="11"/>
      <c r="F68" s="15">
        <f>F70+F71+F72+F73+F74</f>
        <v>0</v>
      </c>
      <c r="G68" s="15">
        <f t="shared" ref="G68:O68" si="19">G70+G71+G72+G73+G74</f>
        <v>0</v>
      </c>
      <c r="H68" s="15">
        <f t="shared" si="19"/>
        <v>128658.82</v>
      </c>
      <c r="I68" s="15">
        <f t="shared" si="19"/>
        <v>109401.82</v>
      </c>
      <c r="J68" s="15">
        <f t="shared" si="19"/>
        <v>128658.82</v>
      </c>
      <c r="K68" s="15">
        <f t="shared" si="19"/>
        <v>126016.82</v>
      </c>
      <c r="L68" s="15">
        <f t="shared" si="19"/>
        <v>129339.82</v>
      </c>
      <c r="M68" s="15">
        <f t="shared" si="19"/>
        <v>129339.82</v>
      </c>
      <c r="N68" s="15">
        <f t="shared" si="19"/>
        <v>145700</v>
      </c>
      <c r="O68" s="15">
        <f t="shared" si="19"/>
        <v>145700</v>
      </c>
      <c r="P68" s="11"/>
    </row>
    <row r="69" spans="1:16">
      <c r="A69" s="34"/>
      <c r="B69" s="32"/>
      <c r="C69" s="7" t="s">
        <v>5</v>
      </c>
      <c r="D69" s="11"/>
      <c r="E69" s="11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1"/>
    </row>
    <row r="70" spans="1:16" ht="29.25" customHeight="1">
      <c r="A70" s="34"/>
      <c r="B70" s="32"/>
      <c r="C70" s="7" t="s">
        <v>18</v>
      </c>
      <c r="D70" s="11"/>
      <c r="E70" s="11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1"/>
    </row>
    <row r="71" spans="1:16" ht="18.75" customHeight="1">
      <c r="A71" s="34"/>
      <c r="B71" s="32"/>
      <c r="C71" s="7" t="s">
        <v>19</v>
      </c>
      <c r="D71" s="11"/>
      <c r="E71" s="11"/>
      <c r="F71" s="15">
        <v>0</v>
      </c>
      <c r="G71" s="15">
        <v>0</v>
      </c>
      <c r="H71" s="15">
        <v>128658.82</v>
      </c>
      <c r="I71" s="15">
        <v>109401.82</v>
      </c>
      <c r="J71" s="15">
        <v>128658.82</v>
      </c>
      <c r="K71" s="15">
        <v>126016.82</v>
      </c>
      <c r="L71" s="15">
        <v>129339.82</v>
      </c>
      <c r="M71" s="15">
        <v>129339.82</v>
      </c>
      <c r="N71" s="15">
        <v>145700</v>
      </c>
      <c r="O71" s="15">
        <v>145700</v>
      </c>
      <c r="P71" s="11"/>
    </row>
    <row r="72" spans="1:16" ht="23.25" customHeight="1">
      <c r="A72" s="34"/>
      <c r="B72" s="32"/>
      <c r="C72" s="7" t="s">
        <v>22</v>
      </c>
      <c r="D72" s="11"/>
      <c r="E72" s="11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1"/>
    </row>
    <row r="73" spans="1:16" ht="17.25" customHeight="1">
      <c r="A73" s="34"/>
      <c r="B73" s="32"/>
      <c r="C73" s="7" t="s">
        <v>20</v>
      </c>
      <c r="D73" s="11"/>
      <c r="E73" s="11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1"/>
    </row>
    <row r="74" spans="1:16" ht="20.25" customHeight="1">
      <c r="A74" s="35"/>
      <c r="B74" s="32"/>
      <c r="C74" s="7" t="s">
        <v>21</v>
      </c>
      <c r="D74" s="11"/>
      <c r="E74" s="11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1"/>
    </row>
    <row r="75" spans="1:16" ht="18" customHeight="1">
      <c r="A75" s="33" t="s">
        <v>107</v>
      </c>
      <c r="B75" s="32" t="s">
        <v>166</v>
      </c>
      <c r="C75" s="7" t="s">
        <v>4</v>
      </c>
      <c r="D75" s="11"/>
      <c r="E75" s="11"/>
      <c r="F75" s="15">
        <f>F77+F78+F79+F80+F81</f>
        <v>407000</v>
      </c>
      <c r="G75" s="15">
        <f t="shared" ref="G75:O75" si="20">G77+G78+G79+G80+G81</f>
        <v>406500</v>
      </c>
      <c r="H75" s="15">
        <f t="shared" si="20"/>
        <v>798500</v>
      </c>
      <c r="I75" s="15">
        <f t="shared" si="20"/>
        <v>798500</v>
      </c>
      <c r="J75" s="15">
        <f t="shared" si="20"/>
        <v>1190000</v>
      </c>
      <c r="K75" s="15">
        <f t="shared" si="20"/>
        <v>1190000</v>
      </c>
      <c r="L75" s="15">
        <f t="shared" si="20"/>
        <v>1605826.5</v>
      </c>
      <c r="M75" s="15">
        <f t="shared" si="20"/>
        <v>1602502.5</v>
      </c>
      <c r="N75" s="15">
        <f t="shared" si="20"/>
        <v>1640900</v>
      </c>
      <c r="O75" s="15">
        <f t="shared" si="20"/>
        <v>1640900</v>
      </c>
      <c r="P75" s="11"/>
    </row>
    <row r="76" spans="1:16">
      <c r="A76" s="34"/>
      <c r="B76" s="32"/>
      <c r="C76" s="7" t="s">
        <v>5</v>
      </c>
      <c r="D76" s="11"/>
      <c r="E76" s="11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1"/>
    </row>
    <row r="77" spans="1:16" ht="27.75" customHeight="1">
      <c r="A77" s="34"/>
      <c r="B77" s="32"/>
      <c r="C77" s="7" t="s">
        <v>18</v>
      </c>
      <c r="D77" s="11"/>
      <c r="E77" s="11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1"/>
    </row>
    <row r="78" spans="1:16" ht="18.75" customHeight="1">
      <c r="A78" s="34"/>
      <c r="B78" s="32"/>
      <c r="C78" s="7" t="s">
        <v>19</v>
      </c>
      <c r="D78" s="11"/>
      <c r="E78" s="11"/>
      <c r="F78" s="15">
        <v>407000</v>
      </c>
      <c r="G78" s="15">
        <v>406500</v>
      </c>
      <c r="H78" s="15">
        <v>798500</v>
      </c>
      <c r="I78" s="15">
        <v>798500</v>
      </c>
      <c r="J78" s="15">
        <v>1190000</v>
      </c>
      <c r="K78" s="15">
        <v>1190000</v>
      </c>
      <c r="L78" s="15">
        <v>1605826.5</v>
      </c>
      <c r="M78" s="15">
        <v>1602502.5</v>
      </c>
      <c r="N78" s="15">
        <v>1640900</v>
      </c>
      <c r="O78" s="15">
        <v>1640900</v>
      </c>
      <c r="P78" s="11"/>
    </row>
    <row r="79" spans="1:16" ht="24" customHeight="1">
      <c r="A79" s="34"/>
      <c r="B79" s="32"/>
      <c r="C79" s="7" t="s">
        <v>22</v>
      </c>
      <c r="D79" s="11"/>
      <c r="E79" s="11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1"/>
    </row>
    <row r="80" spans="1:16" ht="18" customHeight="1">
      <c r="A80" s="34"/>
      <c r="B80" s="32"/>
      <c r="C80" s="7" t="s">
        <v>20</v>
      </c>
      <c r="D80" s="11"/>
      <c r="E80" s="11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1"/>
    </row>
    <row r="81" spans="1:16" ht="24.75" customHeight="1">
      <c r="A81" s="35"/>
      <c r="B81" s="32"/>
      <c r="C81" s="7" t="s">
        <v>21</v>
      </c>
      <c r="D81" s="11"/>
      <c r="E81" s="11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1"/>
    </row>
    <row r="82" spans="1:16">
      <c r="A82" s="33" t="s">
        <v>108</v>
      </c>
      <c r="B82" s="32" t="s">
        <v>109</v>
      </c>
      <c r="C82" s="7" t="s">
        <v>4</v>
      </c>
      <c r="D82" s="11"/>
      <c r="E82" s="11"/>
      <c r="F82" s="15">
        <f>F84+F85+F86+F87+F88</f>
        <v>2809300</v>
      </c>
      <c r="G82" s="15">
        <f t="shared" ref="G82:O82" si="21">G84+G85+G86+G87+G88</f>
        <v>2809300</v>
      </c>
      <c r="H82" s="15">
        <f t="shared" si="21"/>
        <v>2974217.26</v>
      </c>
      <c r="I82" s="15">
        <f t="shared" si="21"/>
        <v>2974217.26</v>
      </c>
      <c r="J82" s="15">
        <f t="shared" si="21"/>
        <v>2981286.19</v>
      </c>
      <c r="K82" s="15">
        <f t="shared" si="21"/>
        <v>2981286.19</v>
      </c>
      <c r="L82" s="15">
        <f t="shared" si="21"/>
        <v>2990861.37</v>
      </c>
      <c r="M82" s="15">
        <f t="shared" si="21"/>
        <v>2990861.37</v>
      </c>
      <c r="N82" s="15">
        <f t="shared" si="21"/>
        <v>2952500</v>
      </c>
      <c r="O82" s="15">
        <f t="shared" si="21"/>
        <v>3103300</v>
      </c>
      <c r="P82" s="11"/>
    </row>
    <row r="83" spans="1:16">
      <c r="A83" s="34"/>
      <c r="B83" s="32"/>
      <c r="C83" s="7" t="s">
        <v>5</v>
      </c>
      <c r="D83" s="11"/>
      <c r="E83" s="11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1"/>
    </row>
    <row r="84" spans="1:16" ht="26.25" customHeight="1">
      <c r="A84" s="34"/>
      <c r="B84" s="32"/>
      <c r="C84" s="7" t="s">
        <v>18</v>
      </c>
      <c r="D84" s="11"/>
      <c r="E84" s="11"/>
      <c r="F84" s="15">
        <v>2809300</v>
      </c>
      <c r="G84" s="15">
        <v>2809300</v>
      </c>
      <c r="H84" s="15">
        <v>2974217.26</v>
      </c>
      <c r="I84" s="15">
        <v>2974217.26</v>
      </c>
      <c r="J84" s="15">
        <v>2981286.19</v>
      </c>
      <c r="K84" s="15">
        <v>2981286.19</v>
      </c>
      <c r="L84" s="15">
        <v>2990861.37</v>
      </c>
      <c r="M84" s="15">
        <v>2990861.37</v>
      </c>
      <c r="N84" s="15">
        <v>2952500</v>
      </c>
      <c r="O84" s="15">
        <v>3103300</v>
      </c>
      <c r="P84" s="11"/>
    </row>
    <row r="85" spans="1:16">
      <c r="A85" s="34"/>
      <c r="B85" s="32"/>
      <c r="C85" s="7" t="s">
        <v>19</v>
      </c>
      <c r="D85" s="11"/>
      <c r="E85" s="11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1"/>
    </row>
    <row r="86" spans="1:16" ht="24">
      <c r="A86" s="34"/>
      <c r="B86" s="32"/>
      <c r="C86" s="7" t="s">
        <v>22</v>
      </c>
      <c r="D86" s="11"/>
      <c r="E86" s="11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1"/>
    </row>
    <row r="87" spans="1:16">
      <c r="A87" s="34"/>
      <c r="B87" s="32"/>
      <c r="C87" s="7" t="s">
        <v>20</v>
      </c>
      <c r="D87" s="11"/>
      <c r="E87" s="11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1"/>
    </row>
    <row r="88" spans="1:16" ht="15.75" customHeight="1">
      <c r="A88" s="35"/>
      <c r="B88" s="32"/>
      <c r="C88" s="7" t="s">
        <v>21</v>
      </c>
      <c r="D88" s="11"/>
      <c r="E88" s="11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1"/>
    </row>
    <row r="89" spans="1:16" ht="18" customHeight="1">
      <c r="A89" s="33" t="s">
        <v>110</v>
      </c>
      <c r="B89" s="32" t="s">
        <v>124</v>
      </c>
      <c r="C89" s="7" t="s">
        <v>4</v>
      </c>
      <c r="D89" s="11"/>
      <c r="E89" s="11"/>
      <c r="F89" s="15">
        <f>F91+F92+F93+F94+F95</f>
        <v>285000</v>
      </c>
      <c r="G89" s="15">
        <f t="shared" ref="G89:O89" si="22">G91+G92+G93+G94+G95</f>
        <v>285000</v>
      </c>
      <c r="H89" s="15">
        <f t="shared" si="22"/>
        <v>435000</v>
      </c>
      <c r="I89" s="15">
        <f t="shared" si="22"/>
        <v>435000</v>
      </c>
      <c r="J89" s="15">
        <f t="shared" si="22"/>
        <v>585000</v>
      </c>
      <c r="K89" s="15">
        <f t="shared" si="22"/>
        <v>585000</v>
      </c>
      <c r="L89" s="15">
        <f t="shared" si="22"/>
        <v>762600</v>
      </c>
      <c r="M89" s="15">
        <f t="shared" si="22"/>
        <v>762600</v>
      </c>
      <c r="N89" s="15">
        <f t="shared" si="22"/>
        <v>695700</v>
      </c>
      <c r="O89" s="15">
        <f t="shared" si="22"/>
        <v>695700</v>
      </c>
      <c r="P89" s="11"/>
    </row>
    <row r="90" spans="1:16">
      <c r="A90" s="34"/>
      <c r="B90" s="32"/>
      <c r="C90" s="7" t="s">
        <v>5</v>
      </c>
      <c r="D90" s="11"/>
      <c r="E90" s="11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1"/>
    </row>
    <row r="91" spans="1:16" ht="30.75" customHeight="1">
      <c r="A91" s="34"/>
      <c r="B91" s="32"/>
      <c r="C91" s="7" t="s">
        <v>18</v>
      </c>
      <c r="D91" s="11"/>
      <c r="E91" s="11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1"/>
    </row>
    <row r="92" spans="1:16" ht="17.25" customHeight="1">
      <c r="A92" s="34"/>
      <c r="B92" s="32"/>
      <c r="C92" s="7" t="s">
        <v>19</v>
      </c>
      <c r="D92" s="11"/>
      <c r="E92" s="11"/>
      <c r="F92" s="15">
        <v>285000</v>
      </c>
      <c r="G92" s="15">
        <v>285000</v>
      </c>
      <c r="H92" s="15">
        <v>435000</v>
      </c>
      <c r="I92" s="15">
        <v>435000</v>
      </c>
      <c r="J92" s="15">
        <v>585000</v>
      </c>
      <c r="K92" s="15">
        <v>585000</v>
      </c>
      <c r="L92" s="15">
        <v>762600</v>
      </c>
      <c r="M92" s="15">
        <v>762600</v>
      </c>
      <c r="N92" s="15">
        <v>695700</v>
      </c>
      <c r="O92" s="15">
        <v>695700</v>
      </c>
      <c r="P92" s="11"/>
    </row>
    <row r="93" spans="1:16" ht="24" customHeight="1">
      <c r="A93" s="34"/>
      <c r="B93" s="32"/>
      <c r="C93" s="7" t="s">
        <v>22</v>
      </c>
      <c r="D93" s="11"/>
      <c r="E93" s="11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1"/>
    </row>
    <row r="94" spans="1:16" ht="17.25" customHeight="1">
      <c r="A94" s="34"/>
      <c r="B94" s="32"/>
      <c r="C94" s="7" t="s">
        <v>20</v>
      </c>
      <c r="D94" s="11"/>
      <c r="E94" s="11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1"/>
    </row>
    <row r="95" spans="1:16" ht="15.75" customHeight="1">
      <c r="A95" s="35"/>
      <c r="B95" s="32"/>
      <c r="C95" s="7" t="s">
        <v>21</v>
      </c>
      <c r="D95" s="11"/>
      <c r="E95" s="11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1"/>
    </row>
    <row r="96" spans="1:16" ht="16.5" customHeight="1">
      <c r="A96" s="33" t="s">
        <v>111</v>
      </c>
      <c r="B96" s="32" t="s">
        <v>125</v>
      </c>
      <c r="C96" s="7" t="s">
        <v>4</v>
      </c>
      <c r="D96" s="11"/>
      <c r="E96" s="11"/>
      <c r="F96" s="15">
        <f>F98+F99+F100+F101+F102</f>
        <v>175500</v>
      </c>
      <c r="G96" s="15">
        <f t="shared" ref="G96:O96" si="23">G98+G99+G100+G101+G102</f>
        <v>175486.28</v>
      </c>
      <c r="H96" s="15">
        <f t="shared" si="23"/>
        <v>356000</v>
      </c>
      <c r="I96" s="15">
        <f t="shared" si="23"/>
        <v>355907.88</v>
      </c>
      <c r="J96" s="15">
        <f t="shared" si="23"/>
        <v>566600</v>
      </c>
      <c r="K96" s="15">
        <f t="shared" si="23"/>
        <v>541061.37</v>
      </c>
      <c r="L96" s="15">
        <f t="shared" si="23"/>
        <v>751200</v>
      </c>
      <c r="M96" s="15">
        <f t="shared" si="23"/>
        <v>727395.76</v>
      </c>
      <c r="N96" s="15">
        <f t="shared" si="23"/>
        <v>1054900</v>
      </c>
      <c r="O96" s="15">
        <f t="shared" si="23"/>
        <v>1054900</v>
      </c>
      <c r="P96" s="11"/>
    </row>
    <row r="97" spans="1:16">
      <c r="A97" s="34"/>
      <c r="B97" s="32"/>
      <c r="C97" s="7" t="s">
        <v>5</v>
      </c>
      <c r="D97" s="11"/>
      <c r="E97" s="11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1"/>
    </row>
    <row r="98" spans="1:16" ht="25.5" customHeight="1">
      <c r="A98" s="34"/>
      <c r="B98" s="32"/>
      <c r="C98" s="7" t="s">
        <v>18</v>
      </c>
      <c r="D98" s="11"/>
      <c r="E98" s="11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1"/>
    </row>
    <row r="99" spans="1:16" ht="15.75" customHeight="1">
      <c r="A99" s="34"/>
      <c r="B99" s="32"/>
      <c r="C99" s="7" t="s">
        <v>19</v>
      </c>
      <c r="D99" s="11"/>
      <c r="E99" s="11"/>
      <c r="F99" s="15">
        <v>175500</v>
      </c>
      <c r="G99" s="15">
        <v>175486.28</v>
      </c>
      <c r="H99" s="15">
        <v>356000</v>
      </c>
      <c r="I99" s="15">
        <v>355907.88</v>
      </c>
      <c r="J99" s="15">
        <v>566600</v>
      </c>
      <c r="K99" s="15">
        <v>541061.37</v>
      </c>
      <c r="L99" s="15">
        <v>751200</v>
      </c>
      <c r="M99" s="15">
        <v>727395.76</v>
      </c>
      <c r="N99" s="15">
        <v>1054900</v>
      </c>
      <c r="O99" s="15">
        <v>1054900</v>
      </c>
      <c r="P99" s="11"/>
    </row>
    <row r="100" spans="1:16" ht="24.75" customHeight="1">
      <c r="A100" s="34"/>
      <c r="B100" s="32"/>
      <c r="C100" s="7" t="s">
        <v>22</v>
      </c>
      <c r="D100" s="11"/>
      <c r="E100" s="11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1"/>
    </row>
    <row r="101" spans="1:16" ht="15.75" customHeight="1">
      <c r="A101" s="34"/>
      <c r="B101" s="32"/>
      <c r="C101" s="7" t="s">
        <v>20</v>
      </c>
      <c r="D101" s="11"/>
      <c r="E101" s="11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1"/>
    </row>
    <row r="102" spans="1:16" ht="14.25" customHeight="1">
      <c r="A102" s="35"/>
      <c r="B102" s="32"/>
      <c r="C102" s="7" t="s">
        <v>21</v>
      </c>
      <c r="D102" s="11"/>
      <c r="E102" s="11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1"/>
    </row>
    <row r="103" spans="1:16" ht="17.25" customHeight="1">
      <c r="A103" s="33" t="s">
        <v>112</v>
      </c>
      <c r="B103" s="32" t="s">
        <v>116</v>
      </c>
      <c r="C103" s="7" t="s">
        <v>4</v>
      </c>
      <c r="D103" s="11"/>
      <c r="E103" s="11"/>
      <c r="F103" s="15">
        <f>F105+F106+F107+F108+F109</f>
        <v>314000</v>
      </c>
      <c r="G103" s="15">
        <f t="shared" ref="G103:O103" si="24">G105+G106+G107+G108+G109</f>
        <v>312000</v>
      </c>
      <c r="H103" s="15">
        <f t="shared" si="24"/>
        <v>635000</v>
      </c>
      <c r="I103" s="15">
        <f t="shared" si="24"/>
        <v>630000</v>
      </c>
      <c r="J103" s="15">
        <f t="shared" si="24"/>
        <v>956000</v>
      </c>
      <c r="K103" s="15">
        <f t="shared" si="24"/>
        <v>884000</v>
      </c>
      <c r="L103" s="15">
        <f t="shared" si="24"/>
        <v>1290100</v>
      </c>
      <c r="M103" s="15">
        <f t="shared" si="24"/>
        <v>1290100</v>
      </c>
      <c r="N103" s="15">
        <f t="shared" si="24"/>
        <v>1290100</v>
      </c>
      <c r="O103" s="15">
        <f t="shared" si="24"/>
        <v>1290100</v>
      </c>
      <c r="P103" s="11"/>
    </row>
    <row r="104" spans="1:16">
      <c r="A104" s="34"/>
      <c r="B104" s="32"/>
      <c r="C104" s="7" t="s">
        <v>5</v>
      </c>
      <c r="D104" s="11"/>
      <c r="E104" s="11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1"/>
    </row>
    <row r="105" spans="1:16" ht="24" customHeight="1">
      <c r="A105" s="34"/>
      <c r="B105" s="32"/>
      <c r="C105" s="7" t="s">
        <v>18</v>
      </c>
      <c r="D105" s="11"/>
      <c r="E105" s="11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1"/>
    </row>
    <row r="106" spans="1:16" ht="16.5" customHeight="1">
      <c r="A106" s="34"/>
      <c r="B106" s="32"/>
      <c r="C106" s="7" t="s">
        <v>19</v>
      </c>
      <c r="D106" s="11"/>
      <c r="E106" s="11"/>
      <c r="F106" s="15">
        <v>314000</v>
      </c>
      <c r="G106" s="15">
        <v>312000</v>
      </c>
      <c r="H106" s="15">
        <v>635000</v>
      </c>
      <c r="I106" s="15">
        <v>630000</v>
      </c>
      <c r="J106" s="15">
        <v>956000</v>
      </c>
      <c r="K106" s="15">
        <v>884000</v>
      </c>
      <c r="L106" s="15">
        <v>1290100</v>
      </c>
      <c r="M106" s="15">
        <v>1290100</v>
      </c>
      <c r="N106" s="15">
        <v>1290100</v>
      </c>
      <c r="O106" s="15">
        <v>1290100</v>
      </c>
      <c r="P106" s="11"/>
    </row>
    <row r="107" spans="1:16" ht="24.75" customHeight="1">
      <c r="A107" s="34"/>
      <c r="B107" s="32"/>
      <c r="C107" s="7" t="s">
        <v>22</v>
      </c>
      <c r="D107" s="11"/>
      <c r="E107" s="11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1"/>
    </row>
    <row r="108" spans="1:16" ht="16.5" customHeight="1">
      <c r="A108" s="34"/>
      <c r="B108" s="32"/>
      <c r="C108" s="7" t="s">
        <v>20</v>
      </c>
      <c r="D108" s="11"/>
      <c r="E108" s="11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1"/>
    </row>
    <row r="109" spans="1:16" ht="15" customHeight="1">
      <c r="A109" s="35"/>
      <c r="B109" s="32"/>
      <c r="C109" s="7" t="s">
        <v>21</v>
      </c>
      <c r="D109" s="11"/>
      <c r="E109" s="11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1"/>
    </row>
    <row r="110" spans="1:16" ht="18" customHeight="1">
      <c r="A110" s="33" t="s">
        <v>113</v>
      </c>
      <c r="B110" s="32" t="s">
        <v>114</v>
      </c>
      <c r="C110" s="7" t="s">
        <v>4</v>
      </c>
      <c r="D110" s="11"/>
      <c r="E110" s="11"/>
      <c r="F110" s="15">
        <f>F112+F113+F114+F115+F116</f>
        <v>5000</v>
      </c>
      <c r="G110" s="15">
        <f t="shared" ref="G110:O110" si="25">G112+G113+G114+G115+G116</f>
        <v>0</v>
      </c>
      <c r="H110" s="15">
        <f t="shared" si="25"/>
        <v>10000</v>
      </c>
      <c r="I110" s="15">
        <f t="shared" si="25"/>
        <v>0</v>
      </c>
      <c r="J110" s="15">
        <f t="shared" si="25"/>
        <v>15000</v>
      </c>
      <c r="K110" s="15">
        <f t="shared" si="25"/>
        <v>1274.1300000000001</v>
      </c>
      <c r="L110" s="15">
        <f t="shared" si="25"/>
        <v>20000</v>
      </c>
      <c r="M110" s="15">
        <f t="shared" si="25"/>
        <v>2684.68</v>
      </c>
      <c r="N110" s="15">
        <f t="shared" si="25"/>
        <v>20000</v>
      </c>
      <c r="O110" s="15">
        <f t="shared" si="25"/>
        <v>20000</v>
      </c>
      <c r="P110" s="11"/>
    </row>
    <row r="111" spans="1:16">
      <c r="A111" s="34"/>
      <c r="B111" s="32"/>
      <c r="C111" s="7" t="s">
        <v>5</v>
      </c>
      <c r="D111" s="11"/>
      <c r="E111" s="11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1"/>
    </row>
    <row r="112" spans="1:16" ht="24.75" customHeight="1">
      <c r="A112" s="34"/>
      <c r="B112" s="32"/>
      <c r="C112" s="7" t="s">
        <v>18</v>
      </c>
      <c r="D112" s="11"/>
      <c r="E112" s="11"/>
      <c r="F112" s="15">
        <v>5000</v>
      </c>
      <c r="G112" s="15">
        <v>0</v>
      </c>
      <c r="H112" s="15">
        <v>10000</v>
      </c>
      <c r="I112" s="15">
        <v>0</v>
      </c>
      <c r="J112" s="15">
        <v>15000</v>
      </c>
      <c r="K112" s="15">
        <v>1274.1300000000001</v>
      </c>
      <c r="L112" s="15">
        <v>20000</v>
      </c>
      <c r="M112" s="15">
        <v>2684.68</v>
      </c>
      <c r="N112" s="15">
        <v>20000</v>
      </c>
      <c r="O112" s="15">
        <v>20000</v>
      </c>
      <c r="P112" s="11"/>
    </row>
    <row r="113" spans="1:16" ht="16.5" customHeight="1">
      <c r="A113" s="34"/>
      <c r="B113" s="32"/>
      <c r="C113" s="7" t="s">
        <v>19</v>
      </c>
      <c r="D113" s="11"/>
      <c r="E113" s="11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1"/>
    </row>
    <row r="114" spans="1:16" ht="24.75" customHeight="1">
      <c r="A114" s="34"/>
      <c r="B114" s="32"/>
      <c r="C114" s="7" t="s">
        <v>22</v>
      </c>
      <c r="D114" s="11"/>
      <c r="E114" s="11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1"/>
    </row>
    <row r="115" spans="1:16" ht="16.5" customHeight="1">
      <c r="A115" s="34"/>
      <c r="B115" s="32"/>
      <c r="C115" s="7" t="s">
        <v>20</v>
      </c>
      <c r="D115" s="11"/>
      <c r="E115" s="11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1"/>
    </row>
    <row r="116" spans="1:16" ht="15" customHeight="1">
      <c r="A116" s="35"/>
      <c r="B116" s="32"/>
      <c r="C116" s="7" t="s">
        <v>21</v>
      </c>
      <c r="D116" s="11"/>
      <c r="E116" s="11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1"/>
    </row>
    <row r="117" spans="1:16" ht="81.75" customHeight="1">
      <c r="A117" s="33" t="s">
        <v>115</v>
      </c>
      <c r="B117" s="32" t="s">
        <v>167</v>
      </c>
      <c r="C117" s="7" t="s">
        <v>4</v>
      </c>
      <c r="D117" s="11"/>
      <c r="E117" s="11"/>
      <c r="F117" s="15">
        <f>F119+F120+F121+F122+F123</f>
        <v>90000</v>
      </c>
      <c r="G117" s="15">
        <f t="shared" ref="G117:O117" si="26">G119+G120+G121+G122+G123</f>
        <v>90000</v>
      </c>
      <c r="H117" s="15">
        <f t="shared" si="26"/>
        <v>215000</v>
      </c>
      <c r="I117" s="15">
        <f t="shared" si="26"/>
        <v>195000</v>
      </c>
      <c r="J117" s="15">
        <f t="shared" si="26"/>
        <v>305000</v>
      </c>
      <c r="K117" s="15">
        <f t="shared" si="26"/>
        <v>285000</v>
      </c>
      <c r="L117" s="15">
        <f t="shared" si="26"/>
        <v>382400</v>
      </c>
      <c r="M117" s="15">
        <f t="shared" si="26"/>
        <v>382400</v>
      </c>
      <c r="N117" s="15">
        <f t="shared" si="26"/>
        <v>450400</v>
      </c>
      <c r="O117" s="15">
        <f t="shared" si="26"/>
        <v>518400</v>
      </c>
      <c r="P117" s="11"/>
    </row>
    <row r="118" spans="1:16" ht="24" customHeight="1">
      <c r="A118" s="34"/>
      <c r="B118" s="32"/>
      <c r="C118" s="7" t="s">
        <v>5</v>
      </c>
      <c r="D118" s="11"/>
      <c r="E118" s="11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1"/>
    </row>
    <row r="119" spans="1:16" ht="45.75" customHeight="1">
      <c r="A119" s="34"/>
      <c r="B119" s="32"/>
      <c r="C119" s="7" t="s">
        <v>18</v>
      </c>
      <c r="D119" s="11"/>
      <c r="E119" s="11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1"/>
    </row>
    <row r="120" spans="1:16" ht="48.75" customHeight="1">
      <c r="A120" s="34"/>
      <c r="B120" s="32"/>
      <c r="C120" s="7" t="s">
        <v>19</v>
      </c>
      <c r="D120" s="11"/>
      <c r="E120" s="11"/>
      <c r="F120" s="15">
        <v>90000</v>
      </c>
      <c r="G120" s="15">
        <v>90000</v>
      </c>
      <c r="H120" s="15">
        <v>215000</v>
      </c>
      <c r="I120" s="15">
        <v>195000</v>
      </c>
      <c r="J120" s="15">
        <v>305000</v>
      </c>
      <c r="K120" s="15">
        <v>285000</v>
      </c>
      <c r="L120" s="15">
        <v>382400</v>
      </c>
      <c r="M120" s="15">
        <v>382400</v>
      </c>
      <c r="N120" s="15">
        <v>450400</v>
      </c>
      <c r="O120" s="15">
        <v>518400</v>
      </c>
      <c r="P120" s="11"/>
    </row>
    <row r="121" spans="1:16" ht="63" customHeight="1">
      <c r="A121" s="34"/>
      <c r="B121" s="32"/>
      <c r="C121" s="7" t="s">
        <v>22</v>
      </c>
      <c r="D121" s="11"/>
      <c r="E121" s="11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1"/>
    </row>
    <row r="122" spans="1:16" ht="42" customHeight="1">
      <c r="A122" s="34"/>
      <c r="B122" s="32"/>
      <c r="C122" s="7" t="s">
        <v>20</v>
      </c>
      <c r="D122" s="11"/>
      <c r="E122" s="11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1"/>
    </row>
    <row r="123" spans="1:16" ht="48" customHeight="1">
      <c r="A123" s="35"/>
      <c r="B123" s="32"/>
      <c r="C123" s="7" t="s">
        <v>21</v>
      </c>
      <c r="D123" s="11"/>
      <c r="E123" s="11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1"/>
    </row>
    <row r="124" spans="1:16">
      <c r="A124" s="33" t="s">
        <v>30</v>
      </c>
      <c r="B124" s="32" t="s">
        <v>126</v>
      </c>
      <c r="C124" s="7" t="s">
        <v>4</v>
      </c>
      <c r="D124" s="5"/>
      <c r="E124" s="5"/>
      <c r="F124" s="15">
        <f>F126+F127+F128+F129+F130</f>
        <v>131055</v>
      </c>
      <c r="G124" s="15">
        <f t="shared" ref="G124:O124" si="27">G126+G127+G128+G129+G130</f>
        <v>121301</v>
      </c>
      <c r="H124" s="15">
        <f t="shared" si="27"/>
        <v>170060</v>
      </c>
      <c r="I124" s="15">
        <f t="shared" si="27"/>
        <v>167828.5</v>
      </c>
      <c r="J124" s="15">
        <f t="shared" si="27"/>
        <v>359815</v>
      </c>
      <c r="K124" s="15">
        <f t="shared" si="27"/>
        <v>234828.1</v>
      </c>
      <c r="L124" s="15">
        <f t="shared" si="27"/>
        <v>646420</v>
      </c>
      <c r="M124" s="15">
        <f t="shared" si="27"/>
        <v>646420</v>
      </c>
      <c r="N124" s="15">
        <f t="shared" si="27"/>
        <v>1146420</v>
      </c>
      <c r="O124" s="15">
        <f t="shared" si="27"/>
        <v>1146420</v>
      </c>
      <c r="P124" s="5"/>
    </row>
    <row r="125" spans="1:16">
      <c r="A125" s="34"/>
      <c r="B125" s="32"/>
      <c r="C125" s="7" t="s">
        <v>5</v>
      </c>
      <c r="D125" s="5"/>
      <c r="E125" s="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5"/>
    </row>
    <row r="126" spans="1:16" ht="26.25" customHeight="1">
      <c r="A126" s="34"/>
      <c r="B126" s="32"/>
      <c r="C126" s="7" t="s">
        <v>18</v>
      </c>
      <c r="D126" s="5"/>
      <c r="E126" s="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5"/>
    </row>
    <row r="127" spans="1:16">
      <c r="A127" s="34"/>
      <c r="B127" s="32"/>
      <c r="C127" s="7" t="s">
        <v>19</v>
      </c>
      <c r="D127" s="5"/>
      <c r="E127" s="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5"/>
    </row>
    <row r="128" spans="1:16" ht="24">
      <c r="A128" s="34"/>
      <c r="B128" s="32"/>
      <c r="C128" s="7" t="s">
        <v>22</v>
      </c>
      <c r="D128" s="5"/>
      <c r="E128" s="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5"/>
    </row>
    <row r="129" spans="1:16">
      <c r="A129" s="34"/>
      <c r="B129" s="32"/>
      <c r="C129" s="7" t="s">
        <v>20</v>
      </c>
      <c r="D129" s="5"/>
      <c r="E129" s="5"/>
      <c r="F129" s="15">
        <v>131055</v>
      </c>
      <c r="G129" s="15">
        <v>121301</v>
      </c>
      <c r="H129" s="15">
        <v>170060</v>
      </c>
      <c r="I129" s="15">
        <v>167828.5</v>
      </c>
      <c r="J129" s="15">
        <v>359815</v>
      </c>
      <c r="K129" s="15">
        <v>234828.1</v>
      </c>
      <c r="L129" s="15">
        <v>646420</v>
      </c>
      <c r="M129" s="15">
        <v>646420</v>
      </c>
      <c r="N129" s="15">
        <v>1146420</v>
      </c>
      <c r="O129" s="15">
        <v>1146420</v>
      </c>
      <c r="P129" s="5"/>
    </row>
    <row r="130" spans="1:16" ht="17.25" customHeight="1">
      <c r="A130" s="35"/>
      <c r="B130" s="32"/>
      <c r="C130" s="7" t="s">
        <v>21</v>
      </c>
      <c r="D130" s="5"/>
      <c r="E130" s="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5"/>
    </row>
    <row r="131" spans="1:16">
      <c r="A131" s="33" t="s">
        <v>31</v>
      </c>
      <c r="B131" s="32" t="s">
        <v>32</v>
      </c>
      <c r="C131" s="7" t="s">
        <v>4</v>
      </c>
      <c r="D131" s="5"/>
      <c r="E131" s="5"/>
      <c r="F131" s="15">
        <f>F133+F134+F135+F136+F137</f>
        <v>896250</v>
      </c>
      <c r="G131" s="15">
        <f t="shared" ref="G131:O131" si="28">G133+G134+G135+G136+G137</f>
        <v>896000</v>
      </c>
      <c r="H131" s="15">
        <f t="shared" si="28"/>
        <v>1992500</v>
      </c>
      <c r="I131" s="15">
        <f t="shared" si="28"/>
        <v>1912000</v>
      </c>
      <c r="J131" s="15">
        <f t="shared" si="28"/>
        <v>2888750</v>
      </c>
      <c r="K131" s="15">
        <f t="shared" si="28"/>
        <v>2846500</v>
      </c>
      <c r="L131" s="15">
        <f t="shared" si="28"/>
        <v>3585000</v>
      </c>
      <c r="M131" s="15">
        <f t="shared" si="28"/>
        <v>3585000</v>
      </c>
      <c r="N131" s="15">
        <f t="shared" si="28"/>
        <v>3590000</v>
      </c>
      <c r="O131" s="15">
        <f t="shared" si="28"/>
        <v>3585000</v>
      </c>
      <c r="P131" s="5"/>
    </row>
    <row r="132" spans="1:16">
      <c r="A132" s="34"/>
      <c r="B132" s="32"/>
      <c r="C132" s="7" t="s">
        <v>5</v>
      </c>
      <c r="D132" s="5"/>
      <c r="E132" s="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5"/>
    </row>
    <row r="133" spans="1:16" ht="27" customHeight="1">
      <c r="A133" s="34"/>
      <c r="B133" s="32"/>
      <c r="C133" s="7" t="s">
        <v>18</v>
      </c>
      <c r="D133" s="5"/>
      <c r="E133" s="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5"/>
    </row>
    <row r="134" spans="1:16">
      <c r="A134" s="34"/>
      <c r="B134" s="32"/>
      <c r="C134" s="7" t="s">
        <v>19</v>
      </c>
      <c r="D134" s="5"/>
      <c r="E134" s="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5"/>
    </row>
    <row r="135" spans="1:16" ht="24">
      <c r="A135" s="34"/>
      <c r="B135" s="32"/>
      <c r="C135" s="7" t="s">
        <v>22</v>
      </c>
      <c r="D135" s="5"/>
      <c r="E135" s="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5"/>
    </row>
    <row r="136" spans="1:16">
      <c r="A136" s="34"/>
      <c r="B136" s="32"/>
      <c r="C136" s="7" t="s">
        <v>20</v>
      </c>
      <c r="D136" s="5"/>
      <c r="E136" s="5"/>
      <c r="F136" s="15">
        <v>896250</v>
      </c>
      <c r="G136" s="15">
        <v>896000</v>
      </c>
      <c r="H136" s="15">
        <v>1992500</v>
      </c>
      <c r="I136" s="15">
        <v>1912000</v>
      </c>
      <c r="J136" s="15">
        <v>2888750</v>
      </c>
      <c r="K136" s="15">
        <v>2846500</v>
      </c>
      <c r="L136" s="15">
        <v>3585000</v>
      </c>
      <c r="M136" s="15">
        <v>3585000</v>
      </c>
      <c r="N136" s="15">
        <v>3590000</v>
      </c>
      <c r="O136" s="15">
        <v>3585000</v>
      </c>
      <c r="P136" s="5"/>
    </row>
    <row r="137" spans="1:16" ht="15.75" customHeight="1">
      <c r="A137" s="35"/>
      <c r="B137" s="32"/>
      <c r="C137" s="7" t="s">
        <v>21</v>
      </c>
      <c r="D137" s="5"/>
      <c r="E137" s="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5"/>
    </row>
    <row r="138" spans="1:16">
      <c r="A138" s="33" t="s">
        <v>33</v>
      </c>
      <c r="B138" s="32" t="s">
        <v>117</v>
      </c>
      <c r="C138" s="7" t="s">
        <v>4</v>
      </c>
      <c r="D138" s="5"/>
      <c r="E138" s="5"/>
      <c r="F138" s="15">
        <f>F140+F141+F142+F143+F144</f>
        <v>675000</v>
      </c>
      <c r="G138" s="15">
        <f t="shared" ref="G138:O138" si="29">G140+G141+G142+G143+G144</f>
        <v>429963</v>
      </c>
      <c r="H138" s="15">
        <f t="shared" si="29"/>
        <v>1350000</v>
      </c>
      <c r="I138" s="15">
        <f t="shared" si="29"/>
        <v>856395</v>
      </c>
      <c r="J138" s="15">
        <f t="shared" si="29"/>
        <v>2025000</v>
      </c>
      <c r="K138" s="15">
        <f t="shared" si="29"/>
        <v>1529550.2</v>
      </c>
      <c r="L138" s="15">
        <f t="shared" si="29"/>
        <v>2700000</v>
      </c>
      <c r="M138" s="15">
        <f t="shared" si="29"/>
        <v>2105057.2400000002</v>
      </c>
      <c r="N138" s="15">
        <f t="shared" si="29"/>
        <v>2700000</v>
      </c>
      <c r="O138" s="15">
        <f t="shared" si="29"/>
        <v>2700000</v>
      </c>
      <c r="P138" s="5"/>
    </row>
    <row r="139" spans="1:16">
      <c r="A139" s="34"/>
      <c r="B139" s="32"/>
      <c r="C139" s="7" t="s">
        <v>5</v>
      </c>
      <c r="D139" s="5"/>
      <c r="E139" s="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5"/>
    </row>
    <row r="140" spans="1:16" ht="26.25" customHeight="1">
      <c r="A140" s="34"/>
      <c r="B140" s="32"/>
      <c r="C140" s="7" t="s">
        <v>18</v>
      </c>
      <c r="D140" s="5"/>
      <c r="E140" s="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5"/>
    </row>
    <row r="141" spans="1:16">
      <c r="A141" s="34"/>
      <c r="B141" s="32"/>
      <c r="C141" s="7" t="s">
        <v>19</v>
      </c>
      <c r="D141" s="5"/>
      <c r="E141" s="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5"/>
    </row>
    <row r="142" spans="1:16" ht="24">
      <c r="A142" s="34"/>
      <c r="B142" s="32"/>
      <c r="C142" s="7" t="s">
        <v>22</v>
      </c>
      <c r="D142" s="5"/>
      <c r="E142" s="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5"/>
    </row>
    <row r="143" spans="1:16">
      <c r="A143" s="34"/>
      <c r="B143" s="32"/>
      <c r="C143" s="7" t="s">
        <v>20</v>
      </c>
      <c r="D143" s="5"/>
      <c r="E143" s="5"/>
      <c r="F143" s="15">
        <v>675000</v>
      </c>
      <c r="G143" s="15">
        <v>429963</v>
      </c>
      <c r="H143" s="15">
        <v>1350000</v>
      </c>
      <c r="I143" s="15">
        <v>856395</v>
      </c>
      <c r="J143" s="15">
        <v>2025000</v>
      </c>
      <c r="K143" s="15">
        <v>1529550.2</v>
      </c>
      <c r="L143" s="15">
        <v>2700000</v>
      </c>
      <c r="M143" s="15">
        <v>2105057.2400000002</v>
      </c>
      <c r="N143" s="15">
        <v>2700000</v>
      </c>
      <c r="O143" s="15">
        <v>2700000</v>
      </c>
      <c r="P143" s="5"/>
    </row>
    <row r="144" spans="1:16" ht="17.25" customHeight="1">
      <c r="A144" s="35"/>
      <c r="B144" s="32"/>
      <c r="C144" s="7" t="s">
        <v>21</v>
      </c>
      <c r="D144" s="5"/>
      <c r="E144" s="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5"/>
    </row>
    <row r="145" spans="1:16">
      <c r="A145" s="33" t="s">
        <v>34</v>
      </c>
      <c r="B145" s="32" t="s">
        <v>118</v>
      </c>
      <c r="C145" s="7" t="s">
        <v>4</v>
      </c>
      <c r="D145" s="5"/>
      <c r="E145" s="5"/>
      <c r="F145" s="15">
        <f>F147+F148+F149+F150+F151</f>
        <v>525000</v>
      </c>
      <c r="G145" s="15">
        <f t="shared" ref="G145:O145" si="30">G147+G148+G149+G150+G151</f>
        <v>451976.91</v>
      </c>
      <c r="H145" s="15">
        <f t="shared" si="30"/>
        <v>737500</v>
      </c>
      <c r="I145" s="15">
        <f t="shared" si="30"/>
        <v>701366.51</v>
      </c>
      <c r="J145" s="15">
        <f t="shared" si="30"/>
        <v>850000</v>
      </c>
      <c r="K145" s="15">
        <f t="shared" si="30"/>
        <v>816254.76</v>
      </c>
      <c r="L145" s="15">
        <f t="shared" si="30"/>
        <v>850000</v>
      </c>
      <c r="M145" s="15">
        <f t="shared" si="30"/>
        <v>850000</v>
      </c>
      <c r="N145" s="15">
        <f t="shared" si="30"/>
        <v>850000</v>
      </c>
      <c r="O145" s="15">
        <f t="shared" si="30"/>
        <v>850000</v>
      </c>
      <c r="P145" s="5"/>
    </row>
    <row r="146" spans="1:16">
      <c r="A146" s="34"/>
      <c r="B146" s="32"/>
      <c r="C146" s="7" t="s">
        <v>5</v>
      </c>
      <c r="D146" s="5"/>
      <c r="E146" s="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5"/>
    </row>
    <row r="147" spans="1:16" ht="25.5" customHeight="1">
      <c r="A147" s="34"/>
      <c r="B147" s="32"/>
      <c r="C147" s="7" t="s">
        <v>18</v>
      </c>
      <c r="D147" s="5"/>
      <c r="E147" s="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5"/>
    </row>
    <row r="148" spans="1:16">
      <c r="A148" s="34"/>
      <c r="B148" s="32"/>
      <c r="C148" s="7" t="s">
        <v>19</v>
      </c>
      <c r="D148" s="5"/>
      <c r="E148" s="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5"/>
    </row>
    <row r="149" spans="1:16" ht="24">
      <c r="A149" s="34"/>
      <c r="B149" s="32"/>
      <c r="C149" s="7" t="s">
        <v>22</v>
      </c>
      <c r="D149" s="5"/>
      <c r="E149" s="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5"/>
    </row>
    <row r="150" spans="1:16">
      <c r="A150" s="34"/>
      <c r="B150" s="32"/>
      <c r="C150" s="7" t="s">
        <v>20</v>
      </c>
      <c r="D150" s="5"/>
      <c r="E150" s="5"/>
      <c r="F150" s="15">
        <v>525000</v>
      </c>
      <c r="G150" s="15">
        <v>451976.91</v>
      </c>
      <c r="H150" s="15">
        <v>737500</v>
      </c>
      <c r="I150" s="15">
        <v>701366.51</v>
      </c>
      <c r="J150" s="15">
        <v>850000</v>
      </c>
      <c r="K150" s="15">
        <v>816254.76</v>
      </c>
      <c r="L150" s="15">
        <v>850000</v>
      </c>
      <c r="M150" s="15">
        <v>850000</v>
      </c>
      <c r="N150" s="15">
        <v>850000</v>
      </c>
      <c r="O150" s="15">
        <v>850000</v>
      </c>
      <c r="P150" s="5"/>
    </row>
    <row r="151" spans="1:16" ht="17.25" customHeight="1">
      <c r="A151" s="35"/>
      <c r="B151" s="32"/>
      <c r="C151" s="7" t="s">
        <v>21</v>
      </c>
      <c r="D151" s="5"/>
      <c r="E151" s="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5"/>
    </row>
    <row r="152" spans="1:16">
      <c r="A152" s="33" t="s">
        <v>35</v>
      </c>
      <c r="B152" s="32" t="s">
        <v>36</v>
      </c>
      <c r="C152" s="7" t="s">
        <v>4</v>
      </c>
      <c r="D152" s="5"/>
      <c r="E152" s="5"/>
      <c r="F152" s="15">
        <f>F154+F155+F156+F157+F158</f>
        <v>144000</v>
      </c>
      <c r="G152" s="15">
        <f t="shared" ref="G152:O152" si="31">G154+G155+G156+G157+G158</f>
        <v>144000</v>
      </c>
      <c r="H152" s="15">
        <f t="shared" si="31"/>
        <v>270000</v>
      </c>
      <c r="I152" s="15">
        <f t="shared" si="31"/>
        <v>270000</v>
      </c>
      <c r="J152" s="15">
        <f t="shared" si="31"/>
        <v>393000</v>
      </c>
      <c r="K152" s="15">
        <f t="shared" si="31"/>
        <v>360000</v>
      </c>
      <c r="L152" s="15">
        <f t="shared" si="31"/>
        <v>486000</v>
      </c>
      <c r="M152" s="15">
        <f t="shared" si="31"/>
        <v>486000</v>
      </c>
      <c r="N152" s="15">
        <f t="shared" si="31"/>
        <v>450000</v>
      </c>
      <c r="O152" s="15">
        <f t="shared" si="31"/>
        <v>450000</v>
      </c>
      <c r="P152" s="5"/>
    </row>
    <row r="153" spans="1:16">
      <c r="A153" s="34"/>
      <c r="B153" s="32"/>
      <c r="C153" s="7" t="s">
        <v>5</v>
      </c>
      <c r="D153" s="5"/>
      <c r="E153" s="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5"/>
    </row>
    <row r="154" spans="1:16" ht="25.5" customHeight="1">
      <c r="A154" s="34"/>
      <c r="B154" s="32"/>
      <c r="C154" s="7" t="s">
        <v>18</v>
      </c>
      <c r="D154" s="5"/>
      <c r="E154" s="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5"/>
    </row>
    <row r="155" spans="1:16">
      <c r="A155" s="34"/>
      <c r="B155" s="32"/>
      <c r="C155" s="7" t="s">
        <v>19</v>
      </c>
      <c r="D155" s="5"/>
      <c r="E155" s="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5"/>
    </row>
    <row r="156" spans="1:16" ht="24">
      <c r="A156" s="34"/>
      <c r="B156" s="32"/>
      <c r="C156" s="7" t="s">
        <v>22</v>
      </c>
      <c r="D156" s="5"/>
      <c r="E156" s="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5"/>
    </row>
    <row r="157" spans="1:16">
      <c r="A157" s="34"/>
      <c r="B157" s="32"/>
      <c r="C157" s="7" t="s">
        <v>20</v>
      </c>
      <c r="D157" s="5"/>
      <c r="E157" s="5"/>
      <c r="F157" s="15">
        <v>144000</v>
      </c>
      <c r="G157" s="15">
        <v>144000</v>
      </c>
      <c r="H157" s="15">
        <v>270000</v>
      </c>
      <c r="I157" s="15">
        <v>270000</v>
      </c>
      <c r="J157" s="15">
        <v>393000</v>
      </c>
      <c r="K157" s="15">
        <v>360000</v>
      </c>
      <c r="L157" s="15">
        <v>486000</v>
      </c>
      <c r="M157" s="15">
        <v>486000</v>
      </c>
      <c r="N157" s="15">
        <v>450000</v>
      </c>
      <c r="O157" s="15">
        <v>450000</v>
      </c>
      <c r="P157" s="5"/>
    </row>
    <row r="158" spans="1:16" ht="15" customHeight="1">
      <c r="A158" s="35"/>
      <c r="B158" s="32"/>
      <c r="C158" s="7" t="s">
        <v>21</v>
      </c>
      <c r="D158" s="5"/>
      <c r="E158" s="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5"/>
    </row>
    <row r="159" spans="1:16">
      <c r="A159" s="33" t="s">
        <v>37</v>
      </c>
      <c r="B159" s="32" t="s">
        <v>195</v>
      </c>
      <c r="C159" s="7" t="s">
        <v>4</v>
      </c>
      <c r="D159" s="5"/>
      <c r="E159" s="5"/>
      <c r="F159" s="15">
        <f>F161+F162+F163+F164+F165</f>
        <v>52800</v>
      </c>
      <c r="G159" s="15">
        <f t="shared" ref="G159:O159" si="32">G161+G162+G163+G164+G165</f>
        <v>52800</v>
      </c>
      <c r="H159" s="15">
        <f t="shared" si="32"/>
        <v>88000</v>
      </c>
      <c r="I159" s="15">
        <f t="shared" si="32"/>
        <v>88000</v>
      </c>
      <c r="J159" s="15">
        <f t="shared" si="32"/>
        <v>123200</v>
      </c>
      <c r="K159" s="15">
        <f t="shared" si="32"/>
        <v>123200</v>
      </c>
      <c r="L159" s="15">
        <f t="shared" si="32"/>
        <v>158250</v>
      </c>
      <c r="M159" s="15">
        <f t="shared" si="32"/>
        <v>158250</v>
      </c>
      <c r="N159" s="15">
        <f t="shared" si="32"/>
        <v>158250</v>
      </c>
      <c r="O159" s="15">
        <f t="shared" si="32"/>
        <v>158250</v>
      </c>
      <c r="P159" s="5"/>
    </row>
    <row r="160" spans="1:16">
      <c r="A160" s="34"/>
      <c r="B160" s="32"/>
      <c r="C160" s="7" t="s">
        <v>5</v>
      </c>
      <c r="D160" s="5"/>
      <c r="E160" s="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5"/>
    </row>
    <row r="161" spans="1:16" ht="24.75" customHeight="1">
      <c r="A161" s="34"/>
      <c r="B161" s="32"/>
      <c r="C161" s="7" t="s">
        <v>18</v>
      </c>
      <c r="D161" s="5"/>
      <c r="E161" s="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5"/>
    </row>
    <row r="162" spans="1:16">
      <c r="A162" s="34"/>
      <c r="B162" s="32"/>
      <c r="C162" s="7" t="s">
        <v>19</v>
      </c>
      <c r="D162" s="5"/>
      <c r="E162" s="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5"/>
    </row>
    <row r="163" spans="1:16" ht="24">
      <c r="A163" s="34"/>
      <c r="B163" s="32"/>
      <c r="C163" s="7" t="s">
        <v>22</v>
      </c>
      <c r="D163" s="5"/>
      <c r="E163" s="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5"/>
    </row>
    <row r="164" spans="1:16">
      <c r="A164" s="34"/>
      <c r="B164" s="32"/>
      <c r="C164" s="7" t="s">
        <v>20</v>
      </c>
      <c r="D164" s="5"/>
      <c r="E164" s="5"/>
      <c r="F164" s="15">
        <v>52800</v>
      </c>
      <c r="G164" s="15">
        <v>52800</v>
      </c>
      <c r="H164" s="15">
        <v>88000</v>
      </c>
      <c r="I164" s="15">
        <v>88000</v>
      </c>
      <c r="J164" s="15">
        <v>123200</v>
      </c>
      <c r="K164" s="15">
        <v>123200</v>
      </c>
      <c r="L164" s="15">
        <v>158250</v>
      </c>
      <c r="M164" s="15">
        <v>158250</v>
      </c>
      <c r="N164" s="15">
        <v>158250</v>
      </c>
      <c r="O164" s="15">
        <v>158250</v>
      </c>
      <c r="P164" s="5"/>
    </row>
    <row r="165" spans="1:16" ht="14.25" customHeight="1">
      <c r="A165" s="35"/>
      <c r="B165" s="32"/>
      <c r="C165" s="7" t="s">
        <v>21</v>
      </c>
      <c r="D165" s="5"/>
      <c r="E165" s="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5"/>
    </row>
    <row r="166" spans="1:16">
      <c r="A166" s="33" t="s">
        <v>38</v>
      </c>
      <c r="B166" s="32" t="s">
        <v>196</v>
      </c>
      <c r="C166" s="7" t="s">
        <v>4</v>
      </c>
      <c r="D166" s="5"/>
      <c r="E166" s="5"/>
      <c r="F166" s="15">
        <f>F168+F169+F170+F171+F172</f>
        <v>151800</v>
      </c>
      <c r="G166" s="15">
        <f t="shared" ref="G166:O166" si="33">G168+G169+G170+G171+G172</f>
        <v>134100</v>
      </c>
      <c r="H166" s="15">
        <f t="shared" si="33"/>
        <v>253200</v>
      </c>
      <c r="I166" s="15">
        <f t="shared" si="33"/>
        <v>202500</v>
      </c>
      <c r="J166" s="15">
        <f t="shared" si="33"/>
        <v>303900</v>
      </c>
      <c r="K166" s="15">
        <f t="shared" si="33"/>
        <v>301725</v>
      </c>
      <c r="L166" s="15">
        <f t="shared" si="33"/>
        <v>456000</v>
      </c>
      <c r="M166" s="15">
        <f t="shared" si="33"/>
        <v>456000</v>
      </c>
      <c r="N166" s="15">
        <f t="shared" si="33"/>
        <v>456000</v>
      </c>
      <c r="O166" s="15">
        <f t="shared" si="33"/>
        <v>456000</v>
      </c>
      <c r="P166" s="5"/>
    </row>
    <row r="167" spans="1:16">
      <c r="A167" s="34"/>
      <c r="B167" s="32"/>
      <c r="C167" s="7" t="s">
        <v>5</v>
      </c>
      <c r="D167" s="5"/>
      <c r="E167" s="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5"/>
    </row>
    <row r="168" spans="1:16" ht="24" customHeight="1">
      <c r="A168" s="34"/>
      <c r="B168" s="32"/>
      <c r="C168" s="7" t="s">
        <v>18</v>
      </c>
      <c r="D168" s="5"/>
      <c r="E168" s="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5"/>
    </row>
    <row r="169" spans="1:16">
      <c r="A169" s="34"/>
      <c r="B169" s="32"/>
      <c r="C169" s="7" t="s">
        <v>19</v>
      </c>
      <c r="D169" s="5"/>
      <c r="E169" s="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5"/>
    </row>
    <row r="170" spans="1:16" ht="24">
      <c r="A170" s="34"/>
      <c r="B170" s="32"/>
      <c r="C170" s="7" t="s">
        <v>22</v>
      </c>
      <c r="D170" s="5"/>
      <c r="E170" s="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5"/>
    </row>
    <row r="171" spans="1:16">
      <c r="A171" s="34"/>
      <c r="B171" s="32"/>
      <c r="C171" s="7" t="s">
        <v>20</v>
      </c>
      <c r="D171" s="5"/>
      <c r="E171" s="5"/>
      <c r="F171" s="15">
        <v>151800</v>
      </c>
      <c r="G171" s="15">
        <v>134100</v>
      </c>
      <c r="H171" s="15">
        <v>253200</v>
      </c>
      <c r="I171" s="15">
        <v>202500</v>
      </c>
      <c r="J171" s="15">
        <v>303900</v>
      </c>
      <c r="K171" s="15">
        <v>301725</v>
      </c>
      <c r="L171" s="15">
        <v>456000</v>
      </c>
      <c r="M171" s="15">
        <v>456000</v>
      </c>
      <c r="N171" s="15">
        <v>456000</v>
      </c>
      <c r="O171" s="15">
        <v>456000</v>
      </c>
      <c r="P171" s="5"/>
    </row>
    <row r="172" spans="1:16" ht="17.25" customHeight="1">
      <c r="A172" s="35"/>
      <c r="B172" s="32"/>
      <c r="C172" s="7" t="s">
        <v>21</v>
      </c>
      <c r="D172" s="5"/>
      <c r="E172" s="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5"/>
    </row>
    <row r="173" spans="1:16">
      <c r="A173" s="33" t="s">
        <v>39</v>
      </c>
      <c r="B173" s="32" t="s">
        <v>40</v>
      </c>
      <c r="C173" s="7" t="s">
        <v>4</v>
      </c>
      <c r="D173" s="5"/>
      <c r="E173" s="5"/>
      <c r="F173" s="15">
        <f>F175+F176+F177+F178+F179</f>
        <v>0</v>
      </c>
      <c r="G173" s="15">
        <f t="shared" ref="G173:O173" si="34">G175+G176+G177+G178+G179</f>
        <v>0</v>
      </c>
      <c r="H173" s="15">
        <f t="shared" si="34"/>
        <v>0</v>
      </c>
      <c r="I173" s="15">
        <f t="shared" si="34"/>
        <v>0</v>
      </c>
      <c r="J173" s="15">
        <f t="shared" si="34"/>
        <v>15000</v>
      </c>
      <c r="K173" s="15">
        <f t="shared" si="34"/>
        <v>15000</v>
      </c>
      <c r="L173" s="15">
        <f t="shared" si="34"/>
        <v>427600</v>
      </c>
      <c r="M173" s="15">
        <f t="shared" si="34"/>
        <v>427600</v>
      </c>
      <c r="N173" s="15">
        <f t="shared" si="34"/>
        <v>427600</v>
      </c>
      <c r="O173" s="15">
        <f t="shared" si="34"/>
        <v>427600</v>
      </c>
      <c r="P173" s="5"/>
    </row>
    <row r="174" spans="1:16">
      <c r="A174" s="34"/>
      <c r="B174" s="32"/>
      <c r="C174" s="7" t="s">
        <v>5</v>
      </c>
      <c r="D174" s="5"/>
      <c r="E174" s="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5"/>
    </row>
    <row r="175" spans="1:16" ht="27.75" customHeight="1">
      <c r="A175" s="34"/>
      <c r="B175" s="32"/>
      <c r="C175" s="7" t="s">
        <v>18</v>
      </c>
      <c r="D175" s="5"/>
      <c r="E175" s="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5"/>
    </row>
    <row r="176" spans="1:16">
      <c r="A176" s="34"/>
      <c r="B176" s="32"/>
      <c r="C176" s="7" t="s">
        <v>19</v>
      </c>
      <c r="D176" s="5"/>
      <c r="E176" s="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5"/>
    </row>
    <row r="177" spans="1:16" ht="24">
      <c r="A177" s="34"/>
      <c r="B177" s="32"/>
      <c r="C177" s="7" t="s">
        <v>22</v>
      </c>
      <c r="D177" s="5"/>
      <c r="E177" s="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5"/>
    </row>
    <row r="178" spans="1:16">
      <c r="A178" s="34"/>
      <c r="B178" s="32"/>
      <c r="C178" s="7" t="s">
        <v>20</v>
      </c>
      <c r="D178" s="5"/>
      <c r="E178" s="5"/>
      <c r="F178" s="15">
        <v>0</v>
      </c>
      <c r="G178" s="15">
        <v>0</v>
      </c>
      <c r="H178" s="15">
        <v>0</v>
      </c>
      <c r="I178" s="15">
        <v>0</v>
      </c>
      <c r="J178" s="15">
        <v>15000</v>
      </c>
      <c r="K178" s="15">
        <v>15000</v>
      </c>
      <c r="L178" s="15">
        <v>427600</v>
      </c>
      <c r="M178" s="15">
        <v>427600</v>
      </c>
      <c r="N178" s="15">
        <v>427600</v>
      </c>
      <c r="O178" s="15">
        <v>427600</v>
      </c>
      <c r="P178" s="5"/>
    </row>
    <row r="179" spans="1:16" ht="15.75" customHeight="1">
      <c r="A179" s="35"/>
      <c r="B179" s="32"/>
      <c r="C179" s="7" t="s">
        <v>21</v>
      </c>
      <c r="D179" s="5"/>
      <c r="E179" s="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5"/>
    </row>
    <row r="180" spans="1:16">
      <c r="A180" s="33" t="s">
        <v>41</v>
      </c>
      <c r="B180" s="32" t="s">
        <v>197</v>
      </c>
      <c r="C180" s="7" t="s">
        <v>4</v>
      </c>
      <c r="D180" s="5"/>
      <c r="E180" s="5"/>
      <c r="F180" s="15">
        <f>F182+F183+F184+F185+F186</f>
        <v>2340490</v>
      </c>
      <c r="G180" s="15">
        <f t="shared" ref="G180:O180" si="35">G182+G183+G184+G185+G186</f>
        <v>2080000</v>
      </c>
      <c r="H180" s="15">
        <f t="shared" si="35"/>
        <v>2340490</v>
      </c>
      <c r="I180" s="15">
        <f t="shared" si="35"/>
        <v>2080000</v>
      </c>
      <c r="J180" s="15">
        <f t="shared" si="35"/>
        <v>2364691</v>
      </c>
      <c r="K180" s="15">
        <f t="shared" si="35"/>
        <v>2080000</v>
      </c>
      <c r="L180" s="15">
        <f t="shared" si="35"/>
        <v>2364691</v>
      </c>
      <c r="M180" s="15">
        <f t="shared" si="35"/>
        <v>2363800</v>
      </c>
      <c r="N180" s="15">
        <f t="shared" si="35"/>
        <v>2340490</v>
      </c>
      <c r="O180" s="15">
        <f t="shared" si="35"/>
        <v>2340490</v>
      </c>
      <c r="P180" s="5"/>
    </row>
    <row r="181" spans="1:16">
      <c r="A181" s="34"/>
      <c r="B181" s="32"/>
      <c r="C181" s="7" t="s">
        <v>5</v>
      </c>
      <c r="D181" s="5"/>
      <c r="E181" s="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5"/>
    </row>
    <row r="182" spans="1:16" ht="27" customHeight="1">
      <c r="A182" s="34"/>
      <c r="B182" s="32"/>
      <c r="C182" s="7" t="s">
        <v>18</v>
      </c>
      <c r="D182" s="5"/>
      <c r="E182" s="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5"/>
    </row>
    <row r="183" spans="1:16">
      <c r="A183" s="34"/>
      <c r="B183" s="32"/>
      <c r="C183" s="7" t="s">
        <v>19</v>
      </c>
      <c r="D183" s="5"/>
      <c r="E183" s="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5"/>
    </row>
    <row r="184" spans="1:16" ht="24">
      <c r="A184" s="34"/>
      <c r="B184" s="32"/>
      <c r="C184" s="7" t="s">
        <v>22</v>
      </c>
      <c r="D184" s="5"/>
      <c r="E184" s="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5"/>
    </row>
    <row r="185" spans="1:16">
      <c r="A185" s="34"/>
      <c r="B185" s="32"/>
      <c r="C185" s="7" t="s">
        <v>20</v>
      </c>
      <c r="D185" s="5"/>
      <c r="E185" s="5"/>
      <c r="F185" s="15">
        <v>2340490</v>
      </c>
      <c r="G185" s="15">
        <v>2080000</v>
      </c>
      <c r="H185" s="15">
        <v>2340490</v>
      </c>
      <c r="I185" s="15">
        <v>2080000</v>
      </c>
      <c r="J185" s="15">
        <v>2364691</v>
      </c>
      <c r="K185" s="15">
        <v>2080000</v>
      </c>
      <c r="L185" s="15">
        <v>2364691</v>
      </c>
      <c r="M185" s="15">
        <v>2363800</v>
      </c>
      <c r="N185" s="15">
        <v>2340490</v>
      </c>
      <c r="O185" s="15">
        <v>2340490</v>
      </c>
      <c r="P185" s="5"/>
    </row>
    <row r="186" spans="1:16" ht="13.5" customHeight="1">
      <c r="A186" s="35"/>
      <c r="B186" s="32"/>
      <c r="C186" s="7" t="s">
        <v>21</v>
      </c>
      <c r="D186" s="5"/>
      <c r="E186" s="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5"/>
    </row>
    <row r="187" spans="1:16">
      <c r="A187" s="33" t="s">
        <v>42</v>
      </c>
      <c r="B187" s="32" t="s">
        <v>43</v>
      </c>
      <c r="C187" s="7" t="s">
        <v>4</v>
      </c>
      <c r="D187" s="5"/>
      <c r="E187" s="5"/>
      <c r="F187" s="15">
        <f>F189+F190+F191+F192+F193</f>
        <v>0</v>
      </c>
      <c r="G187" s="15">
        <f t="shared" ref="G187:O187" si="36">G189+G190+G191+G192+G193</f>
        <v>0</v>
      </c>
      <c r="H187" s="15">
        <f t="shared" si="36"/>
        <v>47924</v>
      </c>
      <c r="I187" s="15">
        <f t="shared" si="36"/>
        <v>47924</v>
      </c>
      <c r="J187" s="15">
        <f t="shared" si="36"/>
        <v>64000</v>
      </c>
      <c r="K187" s="15">
        <f t="shared" si="36"/>
        <v>47924</v>
      </c>
      <c r="L187" s="15">
        <f t="shared" si="36"/>
        <v>72899</v>
      </c>
      <c r="M187" s="15">
        <f t="shared" si="36"/>
        <v>72899</v>
      </c>
      <c r="N187" s="15">
        <f t="shared" si="36"/>
        <v>97100</v>
      </c>
      <c r="O187" s="15">
        <f t="shared" si="36"/>
        <v>97100</v>
      </c>
      <c r="P187" s="5"/>
    </row>
    <row r="188" spans="1:16">
      <c r="A188" s="34"/>
      <c r="B188" s="32"/>
      <c r="C188" s="7" t="s">
        <v>5</v>
      </c>
      <c r="D188" s="5"/>
      <c r="E188" s="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5"/>
    </row>
    <row r="189" spans="1:16" ht="28.5" customHeight="1">
      <c r="A189" s="34"/>
      <c r="B189" s="32"/>
      <c r="C189" s="7" t="s">
        <v>18</v>
      </c>
      <c r="D189" s="5"/>
      <c r="E189" s="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5"/>
    </row>
    <row r="190" spans="1:16">
      <c r="A190" s="34"/>
      <c r="B190" s="32"/>
      <c r="C190" s="7" t="s">
        <v>19</v>
      </c>
      <c r="D190" s="5"/>
      <c r="E190" s="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5"/>
    </row>
    <row r="191" spans="1:16" ht="24">
      <c r="A191" s="34"/>
      <c r="B191" s="32"/>
      <c r="C191" s="7" t="s">
        <v>22</v>
      </c>
      <c r="D191" s="5"/>
      <c r="E191" s="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5"/>
    </row>
    <row r="192" spans="1:16">
      <c r="A192" s="34"/>
      <c r="B192" s="32"/>
      <c r="C192" s="7" t="s">
        <v>20</v>
      </c>
      <c r="D192" s="5"/>
      <c r="E192" s="5"/>
      <c r="F192" s="15">
        <v>0</v>
      </c>
      <c r="G192" s="15">
        <v>0</v>
      </c>
      <c r="H192" s="15">
        <v>47924</v>
      </c>
      <c r="I192" s="15">
        <v>47924</v>
      </c>
      <c r="J192" s="15">
        <v>64000</v>
      </c>
      <c r="K192" s="15">
        <v>47924</v>
      </c>
      <c r="L192" s="15">
        <v>72899</v>
      </c>
      <c r="M192" s="15">
        <v>72899</v>
      </c>
      <c r="N192" s="15">
        <v>97100</v>
      </c>
      <c r="O192" s="15">
        <v>97100</v>
      </c>
      <c r="P192" s="5"/>
    </row>
    <row r="193" spans="1:16" ht="15.75" customHeight="1">
      <c r="A193" s="35"/>
      <c r="B193" s="32"/>
      <c r="C193" s="7" t="s">
        <v>21</v>
      </c>
      <c r="D193" s="5"/>
      <c r="E193" s="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5"/>
    </row>
    <row r="194" spans="1:16" ht="26.25" customHeight="1">
      <c r="A194" s="33" t="s">
        <v>44</v>
      </c>
      <c r="B194" s="32" t="s">
        <v>172</v>
      </c>
      <c r="C194" s="7" t="s">
        <v>4</v>
      </c>
      <c r="D194" s="5"/>
      <c r="E194" s="5"/>
      <c r="F194" s="15">
        <f>F196+F197+F198+F199+F200</f>
        <v>15825</v>
      </c>
      <c r="G194" s="15">
        <f t="shared" ref="G194:O194" si="37">G196+G197+G198+G199+G200</f>
        <v>15825</v>
      </c>
      <c r="H194" s="15">
        <f t="shared" si="37"/>
        <v>31650</v>
      </c>
      <c r="I194" s="15">
        <f t="shared" si="37"/>
        <v>15825</v>
      </c>
      <c r="J194" s="15">
        <f t="shared" si="37"/>
        <v>47475</v>
      </c>
      <c r="K194" s="15">
        <f t="shared" si="37"/>
        <v>27825</v>
      </c>
      <c r="L194" s="15">
        <f t="shared" si="37"/>
        <v>63300</v>
      </c>
      <c r="M194" s="15">
        <f t="shared" si="37"/>
        <v>63300</v>
      </c>
      <c r="N194" s="15">
        <f t="shared" si="37"/>
        <v>63300</v>
      </c>
      <c r="O194" s="15">
        <f t="shared" si="37"/>
        <v>63300</v>
      </c>
      <c r="P194" s="5"/>
    </row>
    <row r="195" spans="1:16">
      <c r="A195" s="34"/>
      <c r="B195" s="32"/>
      <c r="C195" s="7" t="s">
        <v>5</v>
      </c>
      <c r="D195" s="5"/>
      <c r="E195" s="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5"/>
    </row>
    <row r="196" spans="1:16" ht="24.75" customHeight="1">
      <c r="A196" s="34"/>
      <c r="B196" s="32"/>
      <c r="C196" s="7" t="s">
        <v>18</v>
      </c>
      <c r="D196" s="5"/>
      <c r="E196" s="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5"/>
    </row>
    <row r="197" spans="1:16" ht="21" customHeight="1">
      <c r="A197" s="34"/>
      <c r="B197" s="32"/>
      <c r="C197" s="7" t="s">
        <v>19</v>
      </c>
      <c r="D197" s="5"/>
      <c r="E197" s="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5"/>
    </row>
    <row r="198" spans="1:16" ht="24">
      <c r="A198" s="34"/>
      <c r="B198" s="32"/>
      <c r="C198" s="7" t="s">
        <v>22</v>
      </c>
      <c r="D198" s="5"/>
      <c r="E198" s="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5"/>
    </row>
    <row r="199" spans="1:16" ht="24" customHeight="1">
      <c r="A199" s="34"/>
      <c r="B199" s="32"/>
      <c r="C199" s="7" t="s">
        <v>20</v>
      </c>
      <c r="D199" s="5"/>
      <c r="E199" s="5"/>
      <c r="F199" s="15">
        <v>15825</v>
      </c>
      <c r="G199" s="15">
        <v>15825</v>
      </c>
      <c r="H199" s="15">
        <v>31650</v>
      </c>
      <c r="I199" s="15">
        <v>15825</v>
      </c>
      <c r="J199" s="15">
        <v>47475</v>
      </c>
      <c r="K199" s="15">
        <v>27825</v>
      </c>
      <c r="L199" s="15">
        <v>63300</v>
      </c>
      <c r="M199" s="15">
        <v>63300</v>
      </c>
      <c r="N199" s="15">
        <v>63300</v>
      </c>
      <c r="O199" s="15">
        <v>63300</v>
      </c>
      <c r="P199" s="5"/>
    </row>
    <row r="200" spans="1:16" ht="23.25" customHeight="1">
      <c r="A200" s="35"/>
      <c r="B200" s="32"/>
      <c r="C200" s="7" t="s">
        <v>21</v>
      </c>
      <c r="D200" s="5"/>
      <c r="E200" s="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5"/>
    </row>
    <row r="201" spans="1:16">
      <c r="A201" s="33" t="s">
        <v>45</v>
      </c>
      <c r="B201" s="32" t="s">
        <v>127</v>
      </c>
      <c r="C201" s="7" t="s">
        <v>4</v>
      </c>
      <c r="D201" s="5"/>
      <c r="E201" s="5"/>
      <c r="F201" s="15">
        <f>F203+F204+F205+F206+F207</f>
        <v>150000</v>
      </c>
      <c r="G201" s="15">
        <f t="shared" ref="G201:O201" si="38">G203+G204+G205+G206+G207</f>
        <v>150000</v>
      </c>
      <c r="H201" s="15">
        <f t="shared" si="38"/>
        <v>330000</v>
      </c>
      <c r="I201" s="15">
        <f t="shared" si="38"/>
        <v>330000</v>
      </c>
      <c r="J201" s="15">
        <f t="shared" si="38"/>
        <v>330000</v>
      </c>
      <c r="K201" s="15">
        <f t="shared" si="38"/>
        <v>330000</v>
      </c>
      <c r="L201" s="15">
        <f t="shared" si="38"/>
        <v>330000</v>
      </c>
      <c r="M201" s="15">
        <f t="shared" si="38"/>
        <v>330000</v>
      </c>
      <c r="N201" s="15">
        <f t="shared" si="38"/>
        <v>330000</v>
      </c>
      <c r="O201" s="15">
        <f t="shared" si="38"/>
        <v>330000</v>
      </c>
      <c r="P201" s="5"/>
    </row>
    <row r="202" spans="1:16">
      <c r="A202" s="34"/>
      <c r="B202" s="32"/>
      <c r="C202" s="7" t="s">
        <v>5</v>
      </c>
      <c r="D202" s="5"/>
      <c r="E202" s="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5"/>
    </row>
    <row r="203" spans="1:16" ht="25.5" customHeight="1">
      <c r="A203" s="34"/>
      <c r="B203" s="32"/>
      <c r="C203" s="7" t="s">
        <v>18</v>
      </c>
      <c r="D203" s="5"/>
      <c r="E203" s="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5"/>
    </row>
    <row r="204" spans="1:16">
      <c r="A204" s="34"/>
      <c r="B204" s="32"/>
      <c r="C204" s="7" t="s">
        <v>19</v>
      </c>
      <c r="D204" s="5"/>
      <c r="E204" s="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5"/>
    </row>
    <row r="205" spans="1:16" ht="24">
      <c r="A205" s="34"/>
      <c r="B205" s="32"/>
      <c r="C205" s="7" t="s">
        <v>22</v>
      </c>
      <c r="D205" s="5"/>
      <c r="E205" s="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5"/>
    </row>
    <row r="206" spans="1:16">
      <c r="A206" s="34"/>
      <c r="B206" s="32"/>
      <c r="C206" s="7" t="s">
        <v>20</v>
      </c>
      <c r="D206" s="5"/>
      <c r="E206" s="5"/>
      <c r="F206" s="15">
        <v>150000</v>
      </c>
      <c r="G206" s="15">
        <v>150000</v>
      </c>
      <c r="H206" s="15">
        <v>330000</v>
      </c>
      <c r="I206" s="15">
        <v>330000</v>
      </c>
      <c r="J206" s="15">
        <v>330000</v>
      </c>
      <c r="K206" s="15">
        <v>330000</v>
      </c>
      <c r="L206" s="15">
        <v>330000</v>
      </c>
      <c r="M206" s="15">
        <v>330000</v>
      </c>
      <c r="N206" s="15">
        <v>330000</v>
      </c>
      <c r="O206" s="15">
        <v>330000</v>
      </c>
      <c r="P206" s="5"/>
    </row>
    <row r="207" spans="1:16" ht="15.75" customHeight="1">
      <c r="A207" s="35"/>
      <c r="B207" s="32"/>
      <c r="C207" s="7" t="s">
        <v>21</v>
      </c>
      <c r="D207" s="5"/>
      <c r="E207" s="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5"/>
    </row>
    <row r="208" spans="1:16">
      <c r="A208" s="33" t="s">
        <v>46</v>
      </c>
      <c r="B208" s="45" t="s">
        <v>47</v>
      </c>
      <c r="C208" s="7" t="s">
        <v>4</v>
      </c>
      <c r="D208" s="5"/>
      <c r="E208" s="5"/>
      <c r="F208" s="15">
        <f>F210+F211+F212+F213+F214</f>
        <v>0</v>
      </c>
      <c r="G208" s="15">
        <f t="shared" ref="G208:O208" si="39">G210+G211+G212+G213+G214</f>
        <v>0</v>
      </c>
      <c r="H208" s="15">
        <f t="shared" si="39"/>
        <v>0</v>
      </c>
      <c r="I208" s="15">
        <f t="shared" si="39"/>
        <v>0</v>
      </c>
      <c r="J208" s="15">
        <f t="shared" si="39"/>
        <v>96320</v>
      </c>
      <c r="K208" s="15">
        <f t="shared" si="39"/>
        <v>96318.53</v>
      </c>
      <c r="L208" s="15">
        <f t="shared" si="39"/>
        <v>192640</v>
      </c>
      <c r="M208" s="15">
        <f t="shared" si="39"/>
        <v>192636.05</v>
      </c>
      <c r="N208" s="15">
        <f t="shared" si="39"/>
        <v>192640</v>
      </c>
      <c r="O208" s="15">
        <f t="shared" si="39"/>
        <v>192640</v>
      </c>
      <c r="P208" s="5"/>
    </row>
    <row r="209" spans="1:16">
      <c r="A209" s="34"/>
      <c r="B209" s="45"/>
      <c r="C209" s="7" t="s">
        <v>5</v>
      </c>
      <c r="D209" s="5"/>
      <c r="E209" s="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5"/>
    </row>
    <row r="210" spans="1:16" ht="26.25" customHeight="1">
      <c r="A210" s="34"/>
      <c r="B210" s="45"/>
      <c r="C210" s="7" t="s">
        <v>18</v>
      </c>
      <c r="D210" s="5"/>
      <c r="E210" s="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5"/>
    </row>
    <row r="211" spans="1:16">
      <c r="A211" s="34"/>
      <c r="B211" s="45"/>
      <c r="C211" s="7" t="s">
        <v>19</v>
      </c>
      <c r="D211" s="5"/>
      <c r="E211" s="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5"/>
    </row>
    <row r="212" spans="1:16" ht="24">
      <c r="A212" s="34"/>
      <c r="B212" s="45"/>
      <c r="C212" s="7" t="s">
        <v>22</v>
      </c>
      <c r="D212" s="5"/>
      <c r="E212" s="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5"/>
    </row>
    <row r="213" spans="1:16">
      <c r="A213" s="34"/>
      <c r="B213" s="45"/>
      <c r="C213" s="7" t="s">
        <v>20</v>
      </c>
      <c r="D213" s="5"/>
      <c r="E213" s="5"/>
      <c r="F213" s="15">
        <v>0</v>
      </c>
      <c r="G213" s="15">
        <v>0</v>
      </c>
      <c r="H213" s="15">
        <v>0</v>
      </c>
      <c r="I213" s="15">
        <v>0</v>
      </c>
      <c r="J213" s="15">
        <v>96320</v>
      </c>
      <c r="K213" s="15">
        <v>96318.53</v>
      </c>
      <c r="L213" s="15">
        <v>192640</v>
      </c>
      <c r="M213" s="15">
        <v>192636.05</v>
      </c>
      <c r="N213" s="15">
        <v>192640</v>
      </c>
      <c r="O213" s="15">
        <v>192640</v>
      </c>
      <c r="P213" s="5"/>
    </row>
    <row r="214" spans="1:16" ht="14.25" customHeight="1">
      <c r="A214" s="35"/>
      <c r="B214" s="45"/>
      <c r="C214" s="7" t="s">
        <v>21</v>
      </c>
      <c r="D214" s="5"/>
      <c r="E214" s="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5"/>
    </row>
    <row r="215" spans="1:16">
      <c r="A215" s="33" t="s">
        <v>48</v>
      </c>
      <c r="B215" s="32" t="s">
        <v>49</v>
      </c>
      <c r="C215" s="7" t="s">
        <v>4</v>
      </c>
      <c r="D215" s="5"/>
      <c r="E215" s="5"/>
      <c r="F215" s="18">
        <f>F217+F218+F219+F220+F221</f>
        <v>30000</v>
      </c>
      <c r="G215" s="18">
        <f t="shared" ref="G215:O215" si="40">G217+G218+G219+G220+G221</f>
        <v>20000</v>
      </c>
      <c r="H215" s="18">
        <f t="shared" si="40"/>
        <v>50000</v>
      </c>
      <c r="I215" s="18">
        <f t="shared" si="40"/>
        <v>50000</v>
      </c>
      <c r="J215" s="18">
        <f t="shared" si="40"/>
        <v>60000</v>
      </c>
      <c r="K215" s="18">
        <f t="shared" si="40"/>
        <v>59983.29</v>
      </c>
      <c r="L215" s="15">
        <f t="shared" si="40"/>
        <v>84400</v>
      </c>
      <c r="M215" s="15">
        <f t="shared" si="40"/>
        <v>84400</v>
      </c>
      <c r="N215" s="15">
        <f t="shared" si="40"/>
        <v>84400</v>
      </c>
      <c r="O215" s="15">
        <f t="shared" si="40"/>
        <v>84400</v>
      </c>
      <c r="P215" s="5"/>
    </row>
    <row r="216" spans="1:16">
      <c r="A216" s="34"/>
      <c r="B216" s="32"/>
      <c r="C216" s="7" t="s">
        <v>5</v>
      </c>
      <c r="D216" s="5"/>
      <c r="E216" s="5"/>
      <c r="F216" s="18"/>
      <c r="G216" s="18"/>
      <c r="H216" s="18"/>
      <c r="I216" s="18"/>
      <c r="J216" s="18"/>
      <c r="K216" s="18"/>
      <c r="L216" s="15"/>
      <c r="M216" s="15"/>
      <c r="N216" s="15"/>
      <c r="O216" s="15"/>
      <c r="P216" s="5"/>
    </row>
    <row r="217" spans="1:16" ht="27.75" customHeight="1">
      <c r="A217" s="34"/>
      <c r="B217" s="32"/>
      <c r="C217" s="7" t="s">
        <v>18</v>
      </c>
      <c r="D217" s="5"/>
      <c r="E217" s="5"/>
      <c r="F217" s="18"/>
      <c r="G217" s="18"/>
      <c r="H217" s="18"/>
      <c r="I217" s="18"/>
      <c r="J217" s="18"/>
      <c r="K217" s="18"/>
      <c r="L217" s="15"/>
      <c r="M217" s="15"/>
      <c r="N217" s="15"/>
      <c r="O217" s="15"/>
      <c r="P217" s="5"/>
    </row>
    <row r="218" spans="1:16">
      <c r="A218" s="34"/>
      <c r="B218" s="32"/>
      <c r="C218" s="7" t="s">
        <v>19</v>
      </c>
      <c r="D218" s="5"/>
      <c r="E218" s="5"/>
      <c r="F218" s="18"/>
      <c r="G218" s="18"/>
      <c r="H218" s="18"/>
      <c r="I218" s="18"/>
      <c r="J218" s="18"/>
      <c r="K218" s="18"/>
      <c r="L218" s="15"/>
      <c r="M218" s="15"/>
      <c r="N218" s="15"/>
      <c r="O218" s="15"/>
      <c r="P218" s="5"/>
    </row>
    <row r="219" spans="1:16" ht="24">
      <c r="A219" s="34"/>
      <c r="B219" s="32"/>
      <c r="C219" s="7" t="s">
        <v>22</v>
      </c>
      <c r="D219" s="5"/>
      <c r="E219" s="5"/>
      <c r="F219" s="18"/>
      <c r="G219" s="18"/>
      <c r="H219" s="18"/>
      <c r="I219" s="18"/>
      <c r="J219" s="18"/>
      <c r="K219" s="18"/>
      <c r="L219" s="15"/>
      <c r="M219" s="15"/>
      <c r="N219" s="15"/>
      <c r="O219" s="15"/>
      <c r="P219" s="5"/>
    </row>
    <row r="220" spans="1:16">
      <c r="A220" s="34"/>
      <c r="B220" s="32"/>
      <c r="C220" s="7" t="s">
        <v>20</v>
      </c>
      <c r="D220" s="5"/>
      <c r="E220" s="5"/>
      <c r="F220" s="18">
        <v>30000</v>
      </c>
      <c r="G220" s="18">
        <v>20000</v>
      </c>
      <c r="H220" s="18">
        <v>50000</v>
      </c>
      <c r="I220" s="18">
        <v>50000</v>
      </c>
      <c r="J220" s="18">
        <v>60000</v>
      </c>
      <c r="K220" s="18">
        <v>59983.29</v>
      </c>
      <c r="L220" s="15">
        <v>84400</v>
      </c>
      <c r="M220" s="15">
        <v>84400</v>
      </c>
      <c r="N220" s="15">
        <v>84400</v>
      </c>
      <c r="O220" s="15">
        <v>84400</v>
      </c>
      <c r="P220" s="5"/>
    </row>
    <row r="221" spans="1:16" ht="15.75" customHeight="1">
      <c r="A221" s="35"/>
      <c r="B221" s="32"/>
      <c r="C221" s="7" t="s">
        <v>21</v>
      </c>
      <c r="D221" s="5"/>
      <c r="E221" s="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5"/>
    </row>
    <row r="222" spans="1:16">
      <c r="A222" s="33" t="s">
        <v>50</v>
      </c>
      <c r="B222" s="32" t="s">
        <v>183</v>
      </c>
      <c r="C222" s="7" t="s">
        <v>4</v>
      </c>
      <c r="D222" s="5"/>
      <c r="E222" s="5"/>
      <c r="F222" s="15">
        <f>F224+F225+F226+F227+F228</f>
        <v>40000</v>
      </c>
      <c r="G222" s="15">
        <f t="shared" ref="G222:O222" si="41">G224+G225+G226+G227+G228</f>
        <v>40000</v>
      </c>
      <c r="H222" s="15">
        <f t="shared" si="41"/>
        <v>80000</v>
      </c>
      <c r="I222" s="15">
        <f t="shared" si="41"/>
        <v>78000</v>
      </c>
      <c r="J222" s="15">
        <f t="shared" si="41"/>
        <v>100000</v>
      </c>
      <c r="K222" s="15">
        <f t="shared" si="41"/>
        <v>97200</v>
      </c>
      <c r="L222" s="15">
        <f t="shared" si="41"/>
        <v>138000</v>
      </c>
      <c r="M222" s="15">
        <f t="shared" si="41"/>
        <v>138000</v>
      </c>
      <c r="N222" s="15">
        <f t="shared" si="41"/>
        <v>138000</v>
      </c>
      <c r="O222" s="15">
        <f t="shared" si="41"/>
        <v>138000</v>
      </c>
      <c r="P222" s="5"/>
    </row>
    <row r="223" spans="1:16">
      <c r="A223" s="34"/>
      <c r="B223" s="32"/>
      <c r="C223" s="7" t="s">
        <v>5</v>
      </c>
      <c r="D223" s="5"/>
      <c r="E223" s="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5"/>
    </row>
    <row r="224" spans="1:16" ht="28.5" customHeight="1">
      <c r="A224" s="34"/>
      <c r="B224" s="32"/>
      <c r="C224" s="7" t="s">
        <v>18</v>
      </c>
      <c r="D224" s="5"/>
      <c r="E224" s="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5"/>
    </row>
    <row r="225" spans="1:16">
      <c r="A225" s="34"/>
      <c r="B225" s="32"/>
      <c r="C225" s="7" t="s">
        <v>19</v>
      </c>
      <c r="D225" s="5"/>
      <c r="E225" s="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5"/>
    </row>
    <row r="226" spans="1:16" ht="24">
      <c r="A226" s="34"/>
      <c r="B226" s="32"/>
      <c r="C226" s="7" t="s">
        <v>22</v>
      </c>
      <c r="D226" s="5"/>
      <c r="E226" s="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5"/>
    </row>
    <row r="227" spans="1:16">
      <c r="A227" s="34"/>
      <c r="B227" s="32"/>
      <c r="C227" s="7" t="s">
        <v>20</v>
      </c>
      <c r="D227" s="5"/>
      <c r="E227" s="5"/>
      <c r="F227" s="15">
        <v>40000</v>
      </c>
      <c r="G227" s="15">
        <v>40000</v>
      </c>
      <c r="H227" s="15">
        <v>80000</v>
      </c>
      <c r="I227" s="15">
        <v>78000</v>
      </c>
      <c r="J227" s="15">
        <v>100000</v>
      </c>
      <c r="K227" s="15">
        <v>97200</v>
      </c>
      <c r="L227" s="15">
        <v>138000</v>
      </c>
      <c r="M227" s="15">
        <v>138000</v>
      </c>
      <c r="N227" s="15">
        <v>138000</v>
      </c>
      <c r="O227" s="15">
        <v>138000</v>
      </c>
      <c r="P227" s="5"/>
    </row>
    <row r="228" spans="1:16" ht="15" customHeight="1">
      <c r="A228" s="35"/>
      <c r="B228" s="32"/>
      <c r="C228" s="7" t="s">
        <v>21</v>
      </c>
      <c r="D228" s="5"/>
      <c r="E228" s="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5"/>
    </row>
    <row r="229" spans="1:16">
      <c r="A229" s="33" t="s">
        <v>51</v>
      </c>
      <c r="B229" s="32" t="s">
        <v>52</v>
      </c>
      <c r="C229" s="7" t="s">
        <v>4</v>
      </c>
      <c r="D229" s="5"/>
      <c r="E229" s="5"/>
      <c r="F229" s="18">
        <f>F231+F232+F233+F234+F235</f>
        <v>103300</v>
      </c>
      <c r="G229" s="18">
        <f t="shared" ref="G229:O229" si="42">G231+G232+G233+G234+G235</f>
        <v>92166</v>
      </c>
      <c r="H229" s="18">
        <f t="shared" si="42"/>
        <v>313700</v>
      </c>
      <c r="I229" s="18">
        <f t="shared" si="42"/>
        <v>283600</v>
      </c>
      <c r="J229" s="18">
        <f t="shared" si="42"/>
        <v>587400</v>
      </c>
      <c r="K229" s="18">
        <f t="shared" si="42"/>
        <v>485300</v>
      </c>
      <c r="L229" s="18">
        <f t="shared" si="42"/>
        <v>600000</v>
      </c>
      <c r="M229" s="18">
        <f t="shared" si="42"/>
        <v>574843.19999999995</v>
      </c>
      <c r="N229" s="18">
        <f t="shared" si="42"/>
        <v>600000</v>
      </c>
      <c r="O229" s="18">
        <f t="shared" si="42"/>
        <v>600000</v>
      </c>
      <c r="P229" s="5"/>
    </row>
    <row r="230" spans="1:16">
      <c r="A230" s="34"/>
      <c r="B230" s="32"/>
      <c r="C230" s="7" t="s">
        <v>5</v>
      </c>
      <c r="D230" s="5"/>
      <c r="E230" s="5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5"/>
    </row>
    <row r="231" spans="1:16" ht="24.75" customHeight="1">
      <c r="A231" s="34"/>
      <c r="B231" s="32"/>
      <c r="C231" s="7" t="s">
        <v>18</v>
      </c>
      <c r="D231" s="5"/>
      <c r="E231" s="5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5"/>
    </row>
    <row r="232" spans="1:16">
      <c r="A232" s="34"/>
      <c r="B232" s="32"/>
      <c r="C232" s="7" t="s">
        <v>19</v>
      </c>
      <c r="D232" s="5"/>
      <c r="E232" s="5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5"/>
    </row>
    <row r="233" spans="1:16" ht="24">
      <c r="A233" s="34"/>
      <c r="B233" s="32"/>
      <c r="C233" s="7" t="s">
        <v>22</v>
      </c>
      <c r="D233" s="5"/>
      <c r="E233" s="5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5"/>
    </row>
    <row r="234" spans="1:16">
      <c r="A234" s="34"/>
      <c r="B234" s="32"/>
      <c r="C234" s="7" t="s">
        <v>20</v>
      </c>
      <c r="D234" s="5"/>
      <c r="E234" s="5"/>
      <c r="F234" s="18">
        <f>15000+88300+0</f>
        <v>103300</v>
      </c>
      <c r="G234" s="18">
        <f>15000+77166</f>
        <v>92166</v>
      </c>
      <c r="H234" s="18">
        <v>313700</v>
      </c>
      <c r="I234" s="18">
        <v>283600</v>
      </c>
      <c r="J234" s="18">
        <v>587400</v>
      </c>
      <c r="K234" s="18">
        <v>485300</v>
      </c>
      <c r="L234" s="18">
        <f>10000+468000+98000+24000</f>
        <v>600000</v>
      </c>
      <c r="M234" s="18">
        <v>574843.19999999995</v>
      </c>
      <c r="N234" s="18">
        <v>600000</v>
      </c>
      <c r="O234" s="18">
        <v>600000</v>
      </c>
      <c r="P234" s="5"/>
    </row>
    <row r="235" spans="1:16" ht="16.5" customHeight="1">
      <c r="A235" s="35"/>
      <c r="B235" s="32"/>
      <c r="C235" s="7" t="s">
        <v>21</v>
      </c>
      <c r="D235" s="5"/>
      <c r="E235" s="5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5"/>
    </row>
    <row r="236" spans="1:16">
      <c r="A236" s="33" t="s">
        <v>53</v>
      </c>
      <c r="B236" s="32" t="s">
        <v>54</v>
      </c>
      <c r="C236" s="7" t="s">
        <v>4</v>
      </c>
      <c r="D236" s="5"/>
      <c r="E236" s="5"/>
      <c r="F236" s="18">
        <f>F238+F239+F240+F241+F242</f>
        <v>25100</v>
      </c>
      <c r="G236" s="18">
        <f t="shared" ref="G236:O236" si="43">G238+G239+G240+G241+G242</f>
        <v>19850</v>
      </c>
      <c r="H236" s="18">
        <f t="shared" si="43"/>
        <v>54350</v>
      </c>
      <c r="I236" s="18">
        <f t="shared" si="43"/>
        <v>51100</v>
      </c>
      <c r="J236" s="18">
        <f t="shared" si="43"/>
        <v>82200</v>
      </c>
      <c r="K236" s="18">
        <f t="shared" si="43"/>
        <v>82200</v>
      </c>
      <c r="L236" s="15">
        <f t="shared" si="43"/>
        <v>108200</v>
      </c>
      <c r="M236" s="15">
        <f t="shared" si="43"/>
        <v>108200</v>
      </c>
      <c r="N236" s="15">
        <f t="shared" si="43"/>
        <v>108200</v>
      </c>
      <c r="O236" s="15">
        <f t="shared" si="43"/>
        <v>108200</v>
      </c>
      <c r="P236" s="5"/>
    </row>
    <row r="237" spans="1:16">
      <c r="A237" s="34"/>
      <c r="B237" s="32"/>
      <c r="C237" s="7" t="s">
        <v>5</v>
      </c>
      <c r="D237" s="5"/>
      <c r="E237" s="5"/>
      <c r="F237" s="18"/>
      <c r="G237" s="18"/>
      <c r="H237" s="18"/>
      <c r="I237" s="18"/>
      <c r="J237" s="18"/>
      <c r="K237" s="18"/>
      <c r="L237" s="15"/>
      <c r="M237" s="15"/>
      <c r="N237" s="15"/>
      <c r="O237" s="15"/>
      <c r="P237" s="5"/>
    </row>
    <row r="238" spans="1:16" ht="26.25" customHeight="1">
      <c r="A238" s="34"/>
      <c r="B238" s="32"/>
      <c r="C238" s="7" t="s">
        <v>18</v>
      </c>
      <c r="D238" s="5"/>
      <c r="E238" s="5"/>
      <c r="F238" s="18"/>
      <c r="G238" s="18"/>
      <c r="H238" s="18"/>
      <c r="I238" s="18"/>
      <c r="J238" s="18"/>
      <c r="K238" s="18"/>
      <c r="L238" s="15"/>
      <c r="M238" s="15"/>
      <c r="N238" s="15"/>
      <c r="O238" s="15"/>
      <c r="P238" s="5"/>
    </row>
    <row r="239" spans="1:16">
      <c r="A239" s="34"/>
      <c r="B239" s="32"/>
      <c r="C239" s="7" t="s">
        <v>19</v>
      </c>
      <c r="D239" s="5"/>
      <c r="E239" s="5"/>
      <c r="F239" s="18"/>
      <c r="G239" s="18"/>
      <c r="H239" s="18"/>
      <c r="I239" s="18"/>
      <c r="J239" s="18"/>
      <c r="K239" s="18"/>
      <c r="L239" s="15"/>
      <c r="M239" s="15"/>
      <c r="N239" s="15"/>
      <c r="O239" s="15"/>
      <c r="P239" s="5"/>
    </row>
    <row r="240" spans="1:16" ht="24">
      <c r="A240" s="34"/>
      <c r="B240" s="32"/>
      <c r="C240" s="7" t="s">
        <v>22</v>
      </c>
      <c r="D240" s="5"/>
      <c r="E240" s="5"/>
      <c r="F240" s="18"/>
      <c r="G240" s="18"/>
      <c r="H240" s="18"/>
      <c r="I240" s="18"/>
      <c r="J240" s="18"/>
      <c r="K240" s="18"/>
      <c r="L240" s="15"/>
      <c r="M240" s="15"/>
      <c r="N240" s="15"/>
      <c r="O240" s="15"/>
      <c r="P240" s="5"/>
    </row>
    <row r="241" spans="1:16">
      <c r="A241" s="34"/>
      <c r="B241" s="32"/>
      <c r="C241" s="7" t="s">
        <v>20</v>
      </c>
      <c r="D241" s="5"/>
      <c r="E241" s="5"/>
      <c r="F241" s="18">
        <v>25100</v>
      </c>
      <c r="G241" s="18">
        <v>19850</v>
      </c>
      <c r="H241" s="18">
        <v>54350</v>
      </c>
      <c r="I241" s="18">
        <v>51100</v>
      </c>
      <c r="J241" s="18">
        <v>82200</v>
      </c>
      <c r="K241" s="18">
        <v>82200</v>
      </c>
      <c r="L241" s="15">
        <v>108200</v>
      </c>
      <c r="M241" s="15">
        <v>108200</v>
      </c>
      <c r="N241" s="15">
        <v>108200</v>
      </c>
      <c r="O241" s="15">
        <v>108200</v>
      </c>
      <c r="P241" s="5"/>
    </row>
    <row r="242" spans="1:16" ht="15.75" customHeight="1">
      <c r="A242" s="35"/>
      <c r="B242" s="32"/>
      <c r="C242" s="7" t="s">
        <v>21</v>
      </c>
      <c r="D242" s="5"/>
      <c r="E242" s="5"/>
      <c r="F242" s="18"/>
      <c r="G242" s="18"/>
      <c r="H242" s="18"/>
      <c r="I242" s="18"/>
      <c r="J242" s="18"/>
      <c r="K242" s="18"/>
      <c r="L242" s="15"/>
      <c r="M242" s="15"/>
      <c r="N242" s="15"/>
      <c r="O242" s="15"/>
      <c r="P242" s="5"/>
    </row>
    <row r="243" spans="1:16">
      <c r="A243" s="33" t="s">
        <v>55</v>
      </c>
      <c r="B243" s="32" t="s">
        <v>56</v>
      </c>
      <c r="C243" s="7" t="s">
        <v>4</v>
      </c>
      <c r="D243" s="5"/>
      <c r="E243" s="5"/>
      <c r="F243" s="15">
        <f>F245+F246+F247+F248+F249</f>
        <v>0</v>
      </c>
      <c r="G243" s="15">
        <f t="shared" ref="G243:O243" si="44">G245+G246+G247+G248+G249</f>
        <v>0</v>
      </c>
      <c r="H243" s="15">
        <f t="shared" si="44"/>
        <v>0</v>
      </c>
      <c r="I243" s="15">
        <f t="shared" si="44"/>
        <v>0</v>
      </c>
      <c r="J243" s="15">
        <f t="shared" si="44"/>
        <v>84300</v>
      </c>
      <c r="K243" s="15">
        <f t="shared" si="44"/>
        <v>0</v>
      </c>
      <c r="L243" s="15">
        <f t="shared" si="44"/>
        <v>84300</v>
      </c>
      <c r="M243" s="15">
        <f t="shared" si="44"/>
        <v>84300</v>
      </c>
      <c r="N243" s="15">
        <f t="shared" si="44"/>
        <v>84300</v>
      </c>
      <c r="O243" s="15">
        <f t="shared" si="44"/>
        <v>84300</v>
      </c>
      <c r="P243" s="5"/>
    </row>
    <row r="244" spans="1:16">
      <c r="A244" s="34"/>
      <c r="B244" s="32"/>
      <c r="C244" s="7" t="s">
        <v>5</v>
      </c>
      <c r="D244" s="5"/>
      <c r="E244" s="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5"/>
    </row>
    <row r="245" spans="1:16" ht="24.75" customHeight="1">
      <c r="A245" s="34"/>
      <c r="B245" s="32"/>
      <c r="C245" s="7" t="s">
        <v>18</v>
      </c>
      <c r="D245" s="5"/>
      <c r="E245" s="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5"/>
    </row>
    <row r="246" spans="1:16">
      <c r="A246" s="34"/>
      <c r="B246" s="32"/>
      <c r="C246" s="7" t="s">
        <v>19</v>
      </c>
      <c r="D246" s="5"/>
      <c r="E246" s="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5"/>
    </row>
    <row r="247" spans="1:16" ht="24">
      <c r="A247" s="34"/>
      <c r="B247" s="32"/>
      <c r="C247" s="7" t="s">
        <v>22</v>
      </c>
      <c r="D247" s="5"/>
      <c r="E247" s="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5"/>
    </row>
    <row r="248" spans="1:16">
      <c r="A248" s="34"/>
      <c r="B248" s="32"/>
      <c r="C248" s="7" t="s">
        <v>20</v>
      </c>
      <c r="D248" s="5"/>
      <c r="E248" s="5"/>
      <c r="F248" s="15">
        <v>0</v>
      </c>
      <c r="G248" s="15">
        <v>0</v>
      </c>
      <c r="H248" s="15">
        <v>0</v>
      </c>
      <c r="I248" s="15">
        <v>0</v>
      </c>
      <c r="J248" s="15">
        <v>84300</v>
      </c>
      <c r="K248" s="15">
        <v>0</v>
      </c>
      <c r="L248" s="15">
        <v>84300</v>
      </c>
      <c r="M248" s="15">
        <v>84300</v>
      </c>
      <c r="N248" s="15">
        <v>84300</v>
      </c>
      <c r="O248" s="15">
        <v>84300</v>
      </c>
      <c r="P248" s="5"/>
    </row>
    <row r="249" spans="1:16" ht="15.75" customHeight="1">
      <c r="A249" s="35"/>
      <c r="B249" s="32"/>
      <c r="C249" s="7" t="s">
        <v>21</v>
      </c>
      <c r="D249" s="5"/>
      <c r="E249" s="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5"/>
    </row>
    <row r="250" spans="1:16">
      <c r="A250" s="33" t="s">
        <v>57</v>
      </c>
      <c r="B250" s="32" t="s">
        <v>58</v>
      </c>
      <c r="C250" s="7" t="s">
        <v>4</v>
      </c>
      <c r="D250" s="5"/>
      <c r="E250" s="5"/>
      <c r="F250" s="15">
        <f>F252+F253+F254+F255+F256</f>
        <v>0</v>
      </c>
      <c r="G250" s="15">
        <f t="shared" ref="G250:O250" si="45">G252+G253+G254+G255+G256</f>
        <v>0</v>
      </c>
      <c r="H250" s="15">
        <f t="shared" si="45"/>
        <v>0</v>
      </c>
      <c r="I250" s="15">
        <f t="shared" si="45"/>
        <v>0</v>
      </c>
      <c r="J250" s="15">
        <f t="shared" si="45"/>
        <v>8000</v>
      </c>
      <c r="K250" s="15">
        <f t="shared" si="45"/>
        <v>8000</v>
      </c>
      <c r="L250" s="15">
        <f t="shared" si="45"/>
        <v>8000</v>
      </c>
      <c r="M250" s="15">
        <f t="shared" si="45"/>
        <v>8000</v>
      </c>
      <c r="N250" s="15">
        <f t="shared" si="45"/>
        <v>8000</v>
      </c>
      <c r="O250" s="15">
        <f t="shared" si="45"/>
        <v>8000</v>
      </c>
      <c r="P250" s="5"/>
    </row>
    <row r="251" spans="1:16">
      <c r="A251" s="34"/>
      <c r="B251" s="32"/>
      <c r="C251" s="7" t="s">
        <v>5</v>
      </c>
      <c r="D251" s="5"/>
      <c r="E251" s="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5"/>
    </row>
    <row r="252" spans="1:16" ht="26.25" customHeight="1">
      <c r="A252" s="34"/>
      <c r="B252" s="32"/>
      <c r="C252" s="7" t="s">
        <v>18</v>
      </c>
      <c r="D252" s="5"/>
      <c r="E252" s="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5"/>
    </row>
    <row r="253" spans="1:16">
      <c r="A253" s="34"/>
      <c r="B253" s="32"/>
      <c r="C253" s="7" t="s">
        <v>19</v>
      </c>
      <c r="D253" s="5"/>
      <c r="E253" s="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5"/>
    </row>
    <row r="254" spans="1:16" ht="24">
      <c r="A254" s="34"/>
      <c r="B254" s="32"/>
      <c r="C254" s="7" t="s">
        <v>22</v>
      </c>
      <c r="D254" s="5"/>
      <c r="E254" s="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5"/>
    </row>
    <row r="255" spans="1:16">
      <c r="A255" s="34"/>
      <c r="B255" s="32"/>
      <c r="C255" s="7" t="s">
        <v>20</v>
      </c>
      <c r="D255" s="5"/>
      <c r="E255" s="5"/>
      <c r="F255" s="15">
        <v>0</v>
      </c>
      <c r="G255" s="15">
        <v>0</v>
      </c>
      <c r="H255" s="15">
        <v>0</v>
      </c>
      <c r="I255" s="15">
        <v>0</v>
      </c>
      <c r="J255" s="15">
        <v>8000</v>
      </c>
      <c r="K255" s="15">
        <v>8000</v>
      </c>
      <c r="L255" s="15">
        <v>8000</v>
      </c>
      <c r="M255" s="15">
        <v>8000</v>
      </c>
      <c r="N255" s="15">
        <v>8000</v>
      </c>
      <c r="O255" s="15">
        <v>8000</v>
      </c>
      <c r="P255" s="5"/>
    </row>
    <row r="256" spans="1:16" ht="14.25" customHeight="1">
      <c r="A256" s="35"/>
      <c r="B256" s="32"/>
      <c r="C256" s="7" t="s">
        <v>21</v>
      </c>
      <c r="D256" s="5"/>
      <c r="E256" s="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5"/>
    </row>
    <row r="257" spans="1:16">
      <c r="A257" s="33" t="s">
        <v>59</v>
      </c>
      <c r="B257" s="32" t="s">
        <v>60</v>
      </c>
      <c r="C257" s="7" t="s">
        <v>4</v>
      </c>
      <c r="D257" s="5"/>
      <c r="E257" s="5"/>
      <c r="F257" s="15">
        <f>F259+F260+F261+F262+F263</f>
        <v>72150</v>
      </c>
      <c r="G257" s="15">
        <f t="shared" ref="G257:O257" si="46">G259+G260+G261+G262+G263</f>
        <v>72150</v>
      </c>
      <c r="H257" s="15">
        <f t="shared" si="46"/>
        <v>140600</v>
      </c>
      <c r="I257" s="15">
        <f t="shared" si="46"/>
        <v>140600</v>
      </c>
      <c r="J257" s="15">
        <f t="shared" si="46"/>
        <v>216450</v>
      </c>
      <c r="K257" s="15">
        <f t="shared" si="46"/>
        <v>212750</v>
      </c>
      <c r="L257" s="15">
        <f t="shared" si="46"/>
        <v>284900</v>
      </c>
      <c r="M257" s="15">
        <f t="shared" si="46"/>
        <v>284900</v>
      </c>
      <c r="N257" s="15">
        <f t="shared" si="46"/>
        <v>288600</v>
      </c>
      <c r="O257" s="15">
        <f t="shared" si="46"/>
        <v>288600</v>
      </c>
      <c r="P257" s="5"/>
    </row>
    <row r="258" spans="1:16">
      <c r="A258" s="34"/>
      <c r="B258" s="32"/>
      <c r="C258" s="7" t="s">
        <v>5</v>
      </c>
      <c r="D258" s="5"/>
      <c r="E258" s="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5"/>
    </row>
    <row r="259" spans="1:16" ht="23.25" customHeight="1">
      <c r="A259" s="34"/>
      <c r="B259" s="32"/>
      <c r="C259" s="7" t="s">
        <v>18</v>
      </c>
      <c r="D259" s="5"/>
      <c r="E259" s="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5"/>
    </row>
    <row r="260" spans="1:16">
      <c r="A260" s="34"/>
      <c r="B260" s="32"/>
      <c r="C260" s="7" t="s">
        <v>19</v>
      </c>
      <c r="D260" s="5"/>
      <c r="E260" s="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5"/>
    </row>
    <row r="261" spans="1:16" ht="24">
      <c r="A261" s="34"/>
      <c r="B261" s="32"/>
      <c r="C261" s="7" t="s">
        <v>22</v>
      </c>
      <c r="D261" s="5"/>
      <c r="E261" s="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5"/>
    </row>
    <row r="262" spans="1:16">
      <c r="A262" s="34"/>
      <c r="B262" s="32"/>
      <c r="C262" s="7" t="s">
        <v>20</v>
      </c>
      <c r="D262" s="5"/>
      <c r="E262" s="5"/>
      <c r="F262" s="15">
        <v>72150</v>
      </c>
      <c r="G262" s="15">
        <v>72150</v>
      </c>
      <c r="H262" s="15">
        <v>140600</v>
      </c>
      <c r="I262" s="15">
        <v>140600</v>
      </c>
      <c r="J262" s="15">
        <v>216450</v>
      </c>
      <c r="K262" s="15">
        <v>212750</v>
      </c>
      <c r="L262" s="15">
        <v>284900</v>
      </c>
      <c r="M262" s="15">
        <v>284900</v>
      </c>
      <c r="N262" s="15">
        <v>288600</v>
      </c>
      <c r="O262" s="15">
        <v>288600</v>
      </c>
      <c r="P262" s="5"/>
    </row>
    <row r="263" spans="1:16" ht="15.75" customHeight="1">
      <c r="A263" s="35"/>
      <c r="B263" s="32"/>
      <c r="C263" s="7" t="s">
        <v>21</v>
      </c>
      <c r="D263" s="5"/>
      <c r="E263" s="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5"/>
    </row>
    <row r="264" spans="1:16">
      <c r="A264" s="33" t="s">
        <v>61</v>
      </c>
      <c r="B264" s="32" t="s">
        <v>62</v>
      </c>
      <c r="C264" s="7" t="s">
        <v>4</v>
      </c>
      <c r="D264" s="5"/>
      <c r="E264" s="5"/>
      <c r="F264" s="15">
        <f>F266+F267+F268+F269+F270</f>
        <v>0</v>
      </c>
      <c r="G264" s="15">
        <f t="shared" ref="G264:O264" si="47">G266+G267+G268+G269+G270</f>
        <v>0</v>
      </c>
      <c r="H264" s="15">
        <f t="shared" si="47"/>
        <v>0</v>
      </c>
      <c r="I264" s="15">
        <f t="shared" si="47"/>
        <v>0</v>
      </c>
      <c r="J264" s="15">
        <f t="shared" si="47"/>
        <v>101380</v>
      </c>
      <c r="K264" s="15">
        <f t="shared" si="47"/>
        <v>100380</v>
      </c>
      <c r="L264" s="15">
        <f t="shared" si="47"/>
        <v>300000</v>
      </c>
      <c r="M264" s="15">
        <f t="shared" si="47"/>
        <v>165507</v>
      </c>
      <c r="N264" s="15">
        <f t="shared" si="47"/>
        <v>260000</v>
      </c>
      <c r="O264" s="15">
        <f t="shared" si="47"/>
        <v>260000</v>
      </c>
      <c r="P264" s="5"/>
    </row>
    <row r="265" spans="1:16">
      <c r="A265" s="34"/>
      <c r="B265" s="32"/>
      <c r="C265" s="7" t="s">
        <v>5</v>
      </c>
      <c r="D265" s="5"/>
      <c r="E265" s="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5"/>
    </row>
    <row r="266" spans="1:16" ht="25.5" customHeight="1">
      <c r="A266" s="34"/>
      <c r="B266" s="32"/>
      <c r="C266" s="7" t="s">
        <v>18</v>
      </c>
      <c r="D266" s="5"/>
      <c r="E266" s="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5"/>
    </row>
    <row r="267" spans="1:16">
      <c r="A267" s="34"/>
      <c r="B267" s="32"/>
      <c r="C267" s="7" t="s">
        <v>19</v>
      </c>
      <c r="D267" s="5"/>
      <c r="E267" s="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5"/>
    </row>
    <row r="268" spans="1:16" ht="24">
      <c r="A268" s="34"/>
      <c r="B268" s="32"/>
      <c r="C268" s="7" t="s">
        <v>22</v>
      </c>
      <c r="D268" s="5"/>
      <c r="E268" s="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5"/>
    </row>
    <row r="269" spans="1:16">
      <c r="A269" s="34"/>
      <c r="B269" s="32"/>
      <c r="C269" s="7" t="s">
        <v>20</v>
      </c>
      <c r="D269" s="5"/>
      <c r="E269" s="5"/>
      <c r="F269" s="15">
        <v>0</v>
      </c>
      <c r="G269" s="15">
        <v>0</v>
      </c>
      <c r="H269" s="15">
        <v>0</v>
      </c>
      <c r="I269" s="15">
        <v>0</v>
      </c>
      <c r="J269" s="15">
        <v>101380</v>
      </c>
      <c r="K269" s="15">
        <v>100380</v>
      </c>
      <c r="L269" s="15">
        <v>300000</v>
      </c>
      <c r="M269" s="15">
        <v>165507</v>
      </c>
      <c r="N269" s="15">
        <v>260000</v>
      </c>
      <c r="O269" s="15">
        <v>260000</v>
      </c>
      <c r="P269" s="5"/>
    </row>
    <row r="270" spans="1:16" ht="16.5" customHeight="1">
      <c r="A270" s="35"/>
      <c r="B270" s="32"/>
      <c r="C270" s="7" t="s">
        <v>21</v>
      </c>
      <c r="D270" s="5"/>
      <c r="E270" s="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5"/>
    </row>
    <row r="271" spans="1:16">
      <c r="A271" s="33" t="s">
        <v>63</v>
      </c>
      <c r="B271" s="32" t="s">
        <v>64</v>
      </c>
      <c r="C271" s="7" t="s">
        <v>4</v>
      </c>
      <c r="D271" s="5"/>
      <c r="E271" s="5"/>
      <c r="F271" s="15">
        <f>F273+F274+F275+F276+F277</f>
        <v>7575</v>
      </c>
      <c r="G271" s="15">
        <f t="shared" ref="G271:O271" si="48">G273+G274+G275+G276+G277</f>
        <v>7575</v>
      </c>
      <c r="H271" s="15">
        <f t="shared" si="48"/>
        <v>15150</v>
      </c>
      <c r="I271" s="15">
        <f t="shared" si="48"/>
        <v>14730</v>
      </c>
      <c r="J271" s="15">
        <f t="shared" si="48"/>
        <v>21675</v>
      </c>
      <c r="K271" s="15">
        <f t="shared" si="48"/>
        <v>21675</v>
      </c>
      <c r="L271" s="15">
        <f t="shared" si="48"/>
        <v>28620</v>
      </c>
      <c r="M271" s="15">
        <f t="shared" si="48"/>
        <v>27975</v>
      </c>
      <c r="N271" s="15">
        <f t="shared" si="48"/>
        <v>32800</v>
      </c>
      <c r="O271" s="15">
        <f t="shared" si="48"/>
        <v>32800</v>
      </c>
      <c r="P271" s="5"/>
    </row>
    <row r="272" spans="1:16">
      <c r="A272" s="34"/>
      <c r="B272" s="32"/>
      <c r="C272" s="7" t="s">
        <v>5</v>
      </c>
      <c r="D272" s="5"/>
      <c r="E272" s="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5"/>
    </row>
    <row r="273" spans="1:16" ht="27" customHeight="1">
      <c r="A273" s="34"/>
      <c r="B273" s="32"/>
      <c r="C273" s="7" t="s">
        <v>18</v>
      </c>
      <c r="D273" s="5"/>
      <c r="E273" s="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5"/>
    </row>
    <row r="274" spans="1:16">
      <c r="A274" s="34"/>
      <c r="B274" s="32"/>
      <c r="C274" s="7" t="s">
        <v>19</v>
      </c>
      <c r="D274" s="5"/>
      <c r="E274" s="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5"/>
    </row>
    <row r="275" spans="1:16" ht="24">
      <c r="A275" s="34"/>
      <c r="B275" s="32"/>
      <c r="C275" s="7" t="s">
        <v>22</v>
      </c>
      <c r="D275" s="5"/>
      <c r="E275" s="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5"/>
    </row>
    <row r="276" spans="1:16">
      <c r="A276" s="34"/>
      <c r="B276" s="32"/>
      <c r="C276" s="7" t="s">
        <v>20</v>
      </c>
      <c r="D276" s="5"/>
      <c r="E276" s="5"/>
      <c r="F276" s="15">
        <v>7575</v>
      </c>
      <c r="G276" s="15">
        <v>7575</v>
      </c>
      <c r="H276" s="15">
        <v>15150</v>
      </c>
      <c r="I276" s="15">
        <v>14730</v>
      </c>
      <c r="J276" s="15">
        <v>21675</v>
      </c>
      <c r="K276" s="15">
        <v>21675</v>
      </c>
      <c r="L276" s="15">
        <v>28620</v>
      </c>
      <c r="M276" s="15">
        <v>27975</v>
      </c>
      <c r="N276" s="15">
        <v>32800</v>
      </c>
      <c r="O276" s="15">
        <v>32800</v>
      </c>
      <c r="P276" s="5"/>
    </row>
    <row r="277" spans="1:16" ht="15.75" customHeight="1">
      <c r="A277" s="35"/>
      <c r="B277" s="32"/>
      <c r="C277" s="7" t="s">
        <v>21</v>
      </c>
      <c r="D277" s="5"/>
      <c r="E277" s="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5"/>
    </row>
    <row r="278" spans="1:16">
      <c r="A278" s="33" t="s">
        <v>65</v>
      </c>
      <c r="B278" s="32" t="s">
        <v>66</v>
      </c>
      <c r="C278" s="7" t="s">
        <v>4</v>
      </c>
      <c r="D278" s="5"/>
      <c r="E278" s="5"/>
      <c r="F278" s="15">
        <f>F280+F281+F282+F283+F284</f>
        <v>2000</v>
      </c>
      <c r="G278" s="15">
        <f t="shared" ref="G278:O278" si="49">G280+G281+G282+G283+G284</f>
        <v>0</v>
      </c>
      <c r="H278" s="15">
        <f t="shared" si="49"/>
        <v>3000</v>
      </c>
      <c r="I278" s="15">
        <f t="shared" si="49"/>
        <v>1000</v>
      </c>
      <c r="J278" s="15">
        <f t="shared" si="49"/>
        <v>3000</v>
      </c>
      <c r="K278" s="15">
        <f t="shared" si="49"/>
        <v>2000</v>
      </c>
      <c r="L278" s="15">
        <f t="shared" si="49"/>
        <v>3000</v>
      </c>
      <c r="M278" s="15">
        <f t="shared" si="49"/>
        <v>3000</v>
      </c>
      <c r="N278" s="15">
        <f t="shared" si="49"/>
        <v>0</v>
      </c>
      <c r="O278" s="15">
        <f t="shared" si="49"/>
        <v>5000</v>
      </c>
      <c r="P278" s="5"/>
    </row>
    <row r="279" spans="1:16">
      <c r="A279" s="34"/>
      <c r="B279" s="32"/>
      <c r="C279" s="7" t="s">
        <v>5</v>
      </c>
      <c r="D279" s="5"/>
      <c r="E279" s="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5"/>
    </row>
    <row r="280" spans="1:16" ht="27" customHeight="1">
      <c r="A280" s="34"/>
      <c r="B280" s="32"/>
      <c r="C280" s="7" t="s">
        <v>18</v>
      </c>
      <c r="D280" s="5"/>
      <c r="E280" s="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5"/>
    </row>
    <row r="281" spans="1:16">
      <c r="A281" s="34"/>
      <c r="B281" s="32"/>
      <c r="C281" s="7" t="s">
        <v>19</v>
      </c>
      <c r="D281" s="5"/>
      <c r="E281" s="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5"/>
    </row>
    <row r="282" spans="1:16" ht="24">
      <c r="A282" s="34"/>
      <c r="B282" s="32"/>
      <c r="C282" s="7" t="s">
        <v>22</v>
      </c>
      <c r="D282" s="5"/>
      <c r="E282" s="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5"/>
    </row>
    <row r="283" spans="1:16">
      <c r="A283" s="34"/>
      <c r="B283" s="32"/>
      <c r="C283" s="7" t="s">
        <v>20</v>
      </c>
      <c r="D283" s="5"/>
      <c r="E283" s="5"/>
      <c r="F283" s="15">
        <v>2000</v>
      </c>
      <c r="G283" s="15">
        <v>0</v>
      </c>
      <c r="H283" s="15">
        <v>3000</v>
      </c>
      <c r="I283" s="15">
        <v>1000</v>
      </c>
      <c r="J283" s="15">
        <v>3000</v>
      </c>
      <c r="K283" s="15">
        <v>2000</v>
      </c>
      <c r="L283" s="15">
        <v>3000</v>
      </c>
      <c r="M283" s="15">
        <v>3000</v>
      </c>
      <c r="N283" s="15">
        <v>0</v>
      </c>
      <c r="O283" s="15">
        <v>5000</v>
      </c>
      <c r="P283" s="5"/>
    </row>
    <row r="284" spans="1:16" ht="15" customHeight="1">
      <c r="A284" s="35"/>
      <c r="B284" s="32"/>
      <c r="C284" s="7" t="s">
        <v>21</v>
      </c>
      <c r="D284" s="5"/>
      <c r="E284" s="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5"/>
    </row>
    <row r="285" spans="1:16">
      <c r="A285" s="33" t="s">
        <v>67</v>
      </c>
      <c r="B285" s="32" t="s">
        <v>68</v>
      </c>
      <c r="C285" s="7" t="s">
        <v>4</v>
      </c>
      <c r="D285" s="5"/>
      <c r="E285" s="5"/>
      <c r="F285" s="15">
        <f>F287+F288+F289+F290+F291</f>
        <v>150000</v>
      </c>
      <c r="G285" s="15">
        <f t="shared" ref="G285:O285" si="50">G287+G288+G289+G290+G291</f>
        <v>0</v>
      </c>
      <c r="H285" s="15">
        <f t="shared" si="50"/>
        <v>150000</v>
      </c>
      <c r="I285" s="15">
        <f t="shared" si="50"/>
        <v>150000</v>
      </c>
      <c r="J285" s="15">
        <f t="shared" si="50"/>
        <v>150000</v>
      </c>
      <c r="K285" s="15">
        <f t="shared" si="50"/>
        <v>150000</v>
      </c>
      <c r="L285" s="15">
        <f t="shared" si="50"/>
        <v>300000</v>
      </c>
      <c r="M285" s="15">
        <f t="shared" si="50"/>
        <v>150000</v>
      </c>
      <c r="N285" s="15">
        <f t="shared" si="50"/>
        <v>150000</v>
      </c>
      <c r="O285" s="15">
        <f t="shared" si="50"/>
        <v>150000</v>
      </c>
      <c r="P285" s="5"/>
    </row>
    <row r="286" spans="1:16">
      <c r="A286" s="34"/>
      <c r="B286" s="32"/>
      <c r="C286" s="7" t="s">
        <v>5</v>
      </c>
      <c r="D286" s="5"/>
      <c r="E286" s="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5"/>
    </row>
    <row r="287" spans="1:16" ht="25.5" customHeight="1">
      <c r="A287" s="34"/>
      <c r="B287" s="32"/>
      <c r="C287" s="7" t="s">
        <v>18</v>
      </c>
      <c r="D287" s="5"/>
      <c r="E287" s="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5"/>
    </row>
    <row r="288" spans="1:16">
      <c r="A288" s="34"/>
      <c r="B288" s="32"/>
      <c r="C288" s="7" t="s">
        <v>19</v>
      </c>
      <c r="D288" s="5"/>
      <c r="E288" s="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5"/>
    </row>
    <row r="289" spans="1:16" ht="24">
      <c r="A289" s="34"/>
      <c r="B289" s="32"/>
      <c r="C289" s="7" t="s">
        <v>22</v>
      </c>
      <c r="D289" s="5"/>
      <c r="E289" s="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5"/>
    </row>
    <row r="290" spans="1:16">
      <c r="A290" s="34"/>
      <c r="B290" s="32"/>
      <c r="C290" s="7" t="s">
        <v>20</v>
      </c>
      <c r="D290" s="5"/>
      <c r="E290" s="5"/>
      <c r="F290" s="15">
        <v>150000</v>
      </c>
      <c r="G290" s="15">
        <v>0</v>
      </c>
      <c r="H290" s="15">
        <v>150000</v>
      </c>
      <c r="I290" s="15">
        <v>150000</v>
      </c>
      <c r="J290" s="15">
        <v>150000</v>
      </c>
      <c r="K290" s="15">
        <v>150000</v>
      </c>
      <c r="L290" s="15">
        <v>300000</v>
      </c>
      <c r="M290" s="15">
        <v>150000</v>
      </c>
      <c r="N290" s="15">
        <v>150000</v>
      </c>
      <c r="O290" s="15">
        <v>150000</v>
      </c>
      <c r="P290" s="5"/>
    </row>
    <row r="291" spans="1:16" ht="13.5" customHeight="1">
      <c r="A291" s="35"/>
      <c r="B291" s="32"/>
      <c r="C291" s="7" t="s">
        <v>21</v>
      </c>
      <c r="D291" s="5"/>
      <c r="E291" s="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5"/>
    </row>
    <row r="292" spans="1:16">
      <c r="A292" s="33" t="s">
        <v>69</v>
      </c>
      <c r="B292" s="32" t="s">
        <v>70</v>
      </c>
      <c r="C292" s="7" t="s">
        <v>4</v>
      </c>
      <c r="D292" s="5"/>
      <c r="E292" s="5"/>
      <c r="F292" s="15">
        <f>F294+F295+F296+F297+F298</f>
        <v>800055</v>
      </c>
      <c r="G292" s="15">
        <f t="shared" ref="G292:O292" si="51">G294+G295+G296+G297+G298</f>
        <v>793526.55</v>
      </c>
      <c r="H292" s="15">
        <f t="shared" si="51"/>
        <v>1570504.67</v>
      </c>
      <c r="I292" s="15">
        <f t="shared" si="51"/>
        <v>1570504.57</v>
      </c>
      <c r="J292" s="15">
        <f t="shared" si="51"/>
        <v>2344160.33</v>
      </c>
      <c r="K292" s="15">
        <f t="shared" si="51"/>
        <v>2344105.41</v>
      </c>
      <c r="L292" s="15">
        <f t="shared" si="51"/>
        <v>3124080</v>
      </c>
      <c r="M292" s="15">
        <f t="shared" si="51"/>
        <v>3123125.25</v>
      </c>
      <c r="N292" s="15">
        <f t="shared" si="51"/>
        <v>3057180</v>
      </c>
      <c r="O292" s="15">
        <f t="shared" si="51"/>
        <v>3057180</v>
      </c>
      <c r="P292" s="5"/>
    </row>
    <row r="293" spans="1:16">
      <c r="A293" s="34"/>
      <c r="B293" s="32"/>
      <c r="C293" s="7" t="s">
        <v>5</v>
      </c>
      <c r="D293" s="5"/>
      <c r="E293" s="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5"/>
    </row>
    <row r="294" spans="1:16" ht="27" customHeight="1">
      <c r="A294" s="34"/>
      <c r="B294" s="32"/>
      <c r="C294" s="7" t="s">
        <v>18</v>
      </c>
      <c r="D294" s="5"/>
      <c r="E294" s="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5"/>
    </row>
    <row r="295" spans="1:16">
      <c r="A295" s="34"/>
      <c r="B295" s="32"/>
      <c r="C295" s="7" t="s">
        <v>19</v>
      </c>
      <c r="D295" s="5"/>
      <c r="E295" s="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5"/>
    </row>
    <row r="296" spans="1:16" ht="24">
      <c r="A296" s="34"/>
      <c r="B296" s="32"/>
      <c r="C296" s="7" t="s">
        <v>22</v>
      </c>
      <c r="D296" s="5"/>
      <c r="E296" s="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5"/>
    </row>
    <row r="297" spans="1:16">
      <c r="A297" s="34"/>
      <c r="B297" s="32"/>
      <c r="C297" s="7" t="s">
        <v>20</v>
      </c>
      <c r="D297" s="5"/>
      <c r="E297" s="5"/>
      <c r="F297" s="15">
        <v>800055</v>
      </c>
      <c r="G297" s="15">
        <v>793526.55</v>
      </c>
      <c r="H297" s="15">
        <v>1570504.67</v>
      </c>
      <c r="I297" s="15">
        <v>1570504.57</v>
      </c>
      <c r="J297" s="15">
        <v>2344160.33</v>
      </c>
      <c r="K297" s="15">
        <v>2344105.41</v>
      </c>
      <c r="L297" s="15">
        <v>3124080</v>
      </c>
      <c r="M297" s="15">
        <v>3123125.25</v>
      </c>
      <c r="N297" s="15">
        <v>3057180</v>
      </c>
      <c r="O297" s="15">
        <v>3057180</v>
      </c>
      <c r="P297" s="5"/>
    </row>
    <row r="298" spans="1:16" ht="16.5" customHeight="1">
      <c r="A298" s="35"/>
      <c r="B298" s="32"/>
      <c r="C298" s="7" t="s">
        <v>21</v>
      </c>
      <c r="D298" s="5"/>
      <c r="E298" s="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5"/>
    </row>
    <row r="299" spans="1:16" ht="17.25" customHeight="1">
      <c r="A299" s="33" t="s">
        <v>71</v>
      </c>
      <c r="B299" s="32" t="s">
        <v>188</v>
      </c>
      <c r="C299" s="7" t="s">
        <v>4</v>
      </c>
      <c r="D299" s="5"/>
      <c r="E299" s="5"/>
      <c r="F299" s="15">
        <f>F301+F302+F303+F304+F305</f>
        <v>211450</v>
      </c>
      <c r="G299" s="15">
        <f t="shared" ref="G299:O299" si="52">G301+G302+G303+G304+G305</f>
        <v>210474.64</v>
      </c>
      <c r="H299" s="15">
        <f t="shared" si="52"/>
        <v>421450</v>
      </c>
      <c r="I299" s="15">
        <f t="shared" si="52"/>
        <v>421142.16</v>
      </c>
      <c r="J299" s="15">
        <f t="shared" si="52"/>
        <v>650210</v>
      </c>
      <c r="K299" s="15">
        <f t="shared" si="52"/>
        <v>650201.38</v>
      </c>
      <c r="L299" s="15">
        <f t="shared" si="52"/>
        <v>913800</v>
      </c>
      <c r="M299" s="15">
        <f t="shared" si="52"/>
        <v>886464.58</v>
      </c>
      <c r="N299" s="15">
        <f t="shared" si="52"/>
        <v>813800</v>
      </c>
      <c r="O299" s="15">
        <f t="shared" si="52"/>
        <v>813800</v>
      </c>
      <c r="P299" s="5"/>
    </row>
    <row r="300" spans="1:16">
      <c r="A300" s="34"/>
      <c r="B300" s="32"/>
      <c r="C300" s="7" t="s">
        <v>5</v>
      </c>
      <c r="D300" s="5"/>
      <c r="E300" s="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5"/>
    </row>
    <row r="301" spans="1:16" ht="22.5" customHeight="1">
      <c r="A301" s="34"/>
      <c r="B301" s="32"/>
      <c r="C301" s="7" t="s">
        <v>18</v>
      </c>
      <c r="D301" s="5"/>
      <c r="E301" s="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5"/>
    </row>
    <row r="302" spans="1:16" ht="18" customHeight="1">
      <c r="A302" s="34"/>
      <c r="B302" s="32"/>
      <c r="C302" s="7" t="s">
        <v>19</v>
      </c>
      <c r="D302" s="5"/>
      <c r="E302" s="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5"/>
    </row>
    <row r="303" spans="1:16" ht="24">
      <c r="A303" s="34"/>
      <c r="B303" s="32"/>
      <c r="C303" s="7" t="s">
        <v>22</v>
      </c>
      <c r="D303" s="5"/>
      <c r="E303" s="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5"/>
    </row>
    <row r="304" spans="1:16" ht="18.75" customHeight="1">
      <c r="A304" s="34"/>
      <c r="B304" s="32"/>
      <c r="C304" s="7" t="s">
        <v>20</v>
      </c>
      <c r="D304" s="5"/>
      <c r="E304" s="5"/>
      <c r="F304" s="15">
        <v>211450</v>
      </c>
      <c r="G304" s="15">
        <v>210474.64</v>
      </c>
      <c r="H304" s="15">
        <v>421450</v>
      </c>
      <c r="I304" s="15">
        <v>421142.16</v>
      </c>
      <c r="J304" s="15">
        <v>650210</v>
      </c>
      <c r="K304" s="15">
        <v>650201.38</v>
      </c>
      <c r="L304" s="15">
        <v>913800</v>
      </c>
      <c r="M304" s="15">
        <v>886464.58</v>
      </c>
      <c r="N304" s="15">
        <v>813800</v>
      </c>
      <c r="O304" s="15">
        <v>813800</v>
      </c>
      <c r="P304" s="5"/>
    </row>
    <row r="305" spans="1:16" ht="15.75" customHeight="1">
      <c r="A305" s="35"/>
      <c r="B305" s="32"/>
      <c r="C305" s="7" t="s">
        <v>21</v>
      </c>
      <c r="D305" s="5"/>
      <c r="E305" s="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5"/>
    </row>
    <row r="306" spans="1:16" ht="21" customHeight="1">
      <c r="A306" s="33" t="s">
        <v>72</v>
      </c>
      <c r="B306" s="32" t="s">
        <v>189</v>
      </c>
      <c r="C306" s="7" t="s">
        <v>4</v>
      </c>
      <c r="D306" s="5"/>
      <c r="E306" s="5"/>
      <c r="F306" s="15">
        <f>F308+F309+F310+F311+F312</f>
        <v>0</v>
      </c>
      <c r="G306" s="15">
        <f t="shared" ref="G306:O306" si="53">G308+G309+G310+G311+G312</f>
        <v>0</v>
      </c>
      <c r="H306" s="15">
        <f t="shared" si="53"/>
        <v>0</v>
      </c>
      <c r="I306" s="15">
        <f t="shared" si="53"/>
        <v>0</v>
      </c>
      <c r="J306" s="15">
        <f t="shared" si="53"/>
        <v>0</v>
      </c>
      <c r="K306" s="15">
        <f t="shared" si="53"/>
        <v>0</v>
      </c>
      <c r="L306" s="15">
        <f t="shared" si="53"/>
        <v>0</v>
      </c>
      <c r="M306" s="15">
        <f t="shared" si="53"/>
        <v>0</v>
      </c>
      <c r="N306" s="15">
        <f t="shared" si="53"/>
        <v>40000</v>
      </c>
      <c r="O306" s="15">
        <f t="shared" si="53"/>
        <v>40000</v>
      </c>
      <c r="P306" s="5"/>
    </row>
    <row r="307" spans="1:16">
      <c r="A307" s="34"/>
      <c r="B307" s="32"/>
      <c r="C307" s="7" t="s">
        <v>5</v>
      </c>
      <c r="D307" s="5"/>
      <c r="E307" s="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5"/>
    </row>
    <row r="308" spans="1:16" ht="27" customHeight="1">
      <c r="A308" s="34"/>
      <c r="B308" s="32"/>
      <c r="C308" s="7" t="s">
        <v>18</v>
      </c>
      <c r="D308" s="5"/>
      <c r="E308" s="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5"/>
    </row>
    <row r="309" spans="1:16" ht="14.25" customHeight="1">
      <c r="A309" s="34"/>
      <c r="B309" s="32"/>
      <c r="C309" s="7" t="s">
        <v>19</v>
      </c>
      <c r="D309" s="5"/>
      <c r="E309" s="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5"/>
    </row>
    <row r="310" spans="1:16" ht="27.75" customHeight="1">
      <c r="A310" s="34"/>
      <c r="B310" s="32"/>
      <c r="C310" s="7" t="s">
        <v>22</v>
      </c>
      <c r="D310" s="5"/>
      <c r="E310" s="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5"/>
    </row>
    <row r="311" spans="1:16" ht="17.25" customHeight="1">
      <c r="A311" s="34"/>
      <c r="B311" s="32"/>
      <c r="C311" s="7" t="s">
        <v>20</v>
      </c>
      <c r="D311" s="5"/>
      <c r="E311" s="5"/>
      <c r="F311" s="15">
        <v>0</v>
      </c>
      <c r="G311" s="15">
        <v>0</v>
      </c>
      <c r="H311" s="15">
        <v>0</v>
      </c>
      <c r="I311" s="15">
        <v>0</v>
      </c>
      <c r="J311" s="15">
        <v>0</v>
      </c>
      <c r="K311" s="15">
        <v>0</v>
      </c>
      <c r="L311" s="15">
        <v>0</v>
      </c>
      <c r="M311" s="15">
        <v>0</v>
      </c>
      <c r="N311" s="15">
        <v>40000</v>
      </c>
      <c r="O311" s="15">
        <v>40000</v>
      </c>
      <c r="P311" s="5"/>
    </row>
    <row r="312" spans="1:16" ht="17.25" customHeight="1">
      <c r="A312" s="35"/>
      <c r="B312" s="32"/>
      <c r="C312" s="7" t="s">
        <v>21</v>
      </c>
      <c r="D312" s="5"/>
      <c r="E312" s="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5"/>
    </row>
    <row r="313" spans="1:16" ht="19.5" customHeight="1">
      <c r="A313" s="33" t="s">
        <v>73</v>
      </c>
      <c r="B313" s="32" t="s">
        <v>190</v>
      </c>
      <c r="C313" s="7" t="s">
        <v>4</v>
      </c>
      <c r="D313" s="5"/>
      <c r="E313" s="5"/>
      <c r="F313" s="15">
        <f>F315+F316+F317+F318+F319</f>
        <v>15000</v>
      </c>
      <c r="G313" s="15">
        <f t="shared" ref="G313:O313" si="54">G315+G316+G317+G318+G319</f>
        <v>0</v>
      </c>
      <c r="H313" s="15">
        <f t="shared" si="54"/>
        <v>15000</v>
      </c>
      <c r="I313" s="15">
        <f t="shared" si="54"/>
        <v>0</v>
      </c>
      <c r="J313" s="15">
        <f t="shared" si="54"/>
        <v>30000</v>
      </c>
      <c r="K313" s="15">
        <f t="shared" si="54"/>
        <v>0</v>
      </c>
      <c r="L313" s="15">
        <f t="shared" si="54"/>
        <v>30000</v>
      </c>
      <c r="M313" s="15">
        <f t="shared" si="54"/>
        <v>0</v>
      </c>
      <c r="N313" s="15">
        <f t="shared" si="54"/>
        <v>30000</v>
      </c>
      <c r="O313" s="15">
        <f t="shared" si="54"/>
        <v>30000</v>
      </c>
      <c r="P313" s="5"/>
    </row>
    <row r="314" spans="1:16">
      <c r="A314" s="34"/>
      <c r="B314" s="32"/>
      <c r="C314" s="7" t="s">
        <v>5</v>
      </c>
      <c r="D314" s="5"/>
      <c r="E314" s="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5"/>
    </row>
    <row r="315" spans="1:16" ht="26.25" customHeight="1">
      <c r="A315" s="34"/>
      <c r="B315" s="32"/>
      <c r="C315" s="7" t="s">
        <v>18</v>
      </c>
      <c r="D315" s="5"/>
      <c r="E315" s="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5"/>
    </row>
    <row r="316" spans="1:16" ht="16.5" customHeight="1">
      <c r="A316" s="34"/>
      <c r="B316" s="32"/>
      <c r="C316" s="7" t="s">
        <v>19</v>
      </c>
      <c r="D316" s="5"/>
      <c r="E316" s="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5"/>
    </row>
    <row r="317" spans="1:16" ht="27.75" customHeight="1">
      <c r="A317" s="34"/>
      <c r="B317" s="32"/>
      <c r="C317" s="7" t="s">
        <v>22</v>
      </c>
      <c r="D317" s="5"/>
      <c r="E317" s="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5"/>
    </row>
    <row r="318" spans="1:16" ht="17.25" customHeight="1">
      <c r="A318" s="34"/>
      <c r="B318" s="32"/>
      <c r="C318" s="7" t="s">
        <v>20</v>
      </c>
      <c r="D318" s="5"/>
      <c r="E318" s="5"/>
      <c r="F318" s="15">
        <v>15000</v>
      </c>
      <c r="G318" s="15">
        <v>0</v>
      </c>
      <c r="H318" s="15">
        <v>15000</v>
      </c>
      <c r="I318" s="15">
        <v>0</v>
      </c>
      <c r="J318" s="15">
        <v>30000</v>
      </c>
      <c r="K318" s="15">
        <v>0</v>
      </c>
      <c r="L318" s="15">
        <v>30000</v>
      </c>
      <c r="M318" s="15">
        <v>0</v>
      </c>
      <c r="N318" s="15">
        <v>30000</v>
      </c>
      <c r="O318" s="15">
        <v>30000</v>
      </c>
      <c r="P318" s="5"/>
    </row>
    <row r="319" spans="1:16" ht="18" customHeight="1">
      <c r="A319" s="35"/>
      <c r="B319" s="32"/>
      <c r="C319" s="7" t="s">
        <v>21</v>
      </c>
      <c r="D319" s="5"/>
      <c r="E319" s="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5"/>
    </row>
    <row r="320" spans="1:16" ht="44.25" customHeight="1">
      <c r="A320" s="33" t="s">
        <v>161</v>
      </c>
      <c r="B320" s="32" t="s">
        <v>168</v>
      </c>
      <c r="C320" s="7" t="s">
        <v>4</v>
      </c>
      <c r="D320" s="21"/>
      <c r="E320" s="21"/>
      <c r="F320" s="15">
        <f>F322+F323+F324+F325+F326</f>
        <v>0</v>
      </c>
      <c r="G320" s="15">
        <f t="shared" ref="G320:O320" si="55">G322+G323+G324+G325+G326</f>
        <v>0</v>
      </c>
      <c r="H320" s="15">
        <f t="shared" si="55"/>
        <v>66000</v>
      </c>
      <c r="I320" s="15">
        <f t="shared" si="55"/>
        <v>0</v>
      </c>
      <c r="J320" s="15">
        <f t="shared" si="55"/>
        <v>206000</v>
      </c>
      <c r="K320" s="15">
        <f t="shared" si="55"/>
        <v>0</v>
      </c>
      <c r="L320" s="15">
        <f t="shared" si="55"/>
        <v>396400</v>
      </c>
      <c r="M320" s="15">
        <f t="shared" si="55"/>
        <v>335685.52</v>
      </c>
      <c r="N320" s="15">
        <f t="shared" si="55"/>
        <v>0</v>
      </c>
      <c r="O320" s="15">
        <f t="shared" si="55"/>
        <v>0</v>
      </c>
      <c r="P320" s="21"/>
    </row>
    <row r="321" spans="1:16">
      <c r="A321" s="34"/>
      <c r="B321" s="32"/>
      <c r="C321" s="7" t="s">
        <v>5</v>
      </c>
      <c r="D321" s="21"/>
      <c r="E321" s="21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21"/>
    </row>
    <row r="322" spans="1:16" ht="33" customHeight="1">
      <c r="A322" s="34"/>
      <c r="B322" s="32"/>
      <c r="C322" s="7" t="s">
        <v>18</v>
      </c>
      <c r="D322" s="21"/>
      <c r="E322" s="21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21"/>
    </row>
    <row r="323" spans="1:16" ht="22.5" customHeight="1">
      <c r="A323" s="34"/>
      <c r="B323" s="32"/>
      <c r="C323" s="7" t="s">
        <v>19</v>
      </c>
      <c r="D323" s="21"/>
      <c r="E323" s="21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21"/>
    </row>
    <row r="324" spans="1:16" ht="33" customHeight="1">
      <c r="A324" s="34"/>
      <c r="B324" s="32"/>
      <c r="C324" s="7" t="s">
        <v>22</v>
      </c>
      <c r="D324" s="21"/>
      <c r="E324" s="21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21"/>
    </row>
    <row r="325" spans="1:16" ht="39" customHeight="1">
      <c r="A325" s="34"/>
      <c r="B325" s="32"/>
      <c r="C325" s="7" t="s">
        <v>20</v>
      </c>
      <c r="D325" s="21"/>
      <c r="E325" s="21"/>
      <c r="F325" s="15">
        <v>0</v>
      </c>
      <c r="G325" s="15">
        <v>0</v>
      </c>
      <c r="H325" s="15">
        <v>66000</v>
      </c>
      <c r="I325" s="15">
        <v>0</v>
      </c>
      <c r="J325" s="15">
        <v>206000</v>
      </c>
      <c r="K325" s="15">
        <v>0</v>
      </c>
      <c r="L325" s="15">
        <v>396400</v>
      </c>
      <c r="M325" s="15">
        <v>335685.52</v>
      </c>
      <c r="N325" s="15">
        <v>0</v>
      </c>
      <c r="O325" s="15">
        <v>0</v>
      </c>
      <c r="P325" s="21"/>
    </row>
    <row r="326" spans="1:16" ht="27.75" customHeight="1">
      <c r="A326" s="35"/>
      <c r="B326" s="32"/>
      <c r="C326" s="7" t="s">
        <v>21</v>
      </c>
      <c r="D326" s="21"/>
      <c r="E326" s="21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21"/>
    </row>
    <row r="327" spans="1:16" ht="44.25" customHeight="1">
      <c r="A327" s="33" t="s">
        <v>162</v>
      </c>
      <c r="B327" s="32" t="s">
        <v>169</v>
      </c>
      <c r="C327" s="7" t="s">
        <v>4</v>
      </c>
      <c r="D327" s="21"/>
      <c r="E327" s="21"/>
      <c r="F327" s="15">
        <f>F329+F330+F331+F332+F333</f>
        <v>0</v>
      </c>
      <c r="G327" s="15">
        <f t="shared" ref="G327:O327" si="56">G329+G330+G331+G332+G333</f>
        <v>0</v>
      </c>
      <c r="H327" s="15">
        <f t="shared" si="56"/>
        <v>0</v>
      </c>
      <c r="I327" s="15">
        <f t="shared" si="56"/>
        <v>0</v>
      </c>
      <c r="J327" s="15">
        <f t="shared" si="56"/>
        <v>309000</v>
      </c>
      <c r="K327" s="15">
        <f t="shared" si="56"/>
        <v>0</v>
      </c>
      <c r="L327" s="15">
        <f t="shared" si="56"/>
        <v>505800</v>
      </c>
      <c r="M327" s="15">
        <f t="shared" si="56"/>
        <v>453036.05</v>
      </c>
      <c r="N327" s="15">
        <f t="shared" si="56"/>
        <v>0</v>
      </c>
      <c r="O327" s="15">
        <f t="shared" si="56"/>
        <v>0</v>
      </c>
      <c r="P327" s="21"/>
    </row>
    <row r="328" spans="1:16">
      <c r="A328" s="34"/>
      <c r="B328" s="32"/>
      <c r="C328" s="7" t="s">
        <v>5</v>
      </c>
      <c r="D328" s="21"/>
      <c r="E328" s="21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21"/>
    </row>
    <row r="329" spans="1:16" ht="33" customHeight="1">
      <c r="A329" s="34"/>
      <c r="B329" s="32"/>
      <c r="C329" s="7" t="s">
        <v>18</v>
      </c>
      <c r="D329" s="21"/>
      <c r="E329" s="21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21"/>
    </row>
    <row r="330" spans="1:16" ht="34.5" customHeight="1">
      <c r="A330" s="34"/>
      <c r="B330" s="32"/>
      <c r="C330" s="7" t="s">
        <v>19</v>
      </c>
      <c r="D330" s="21"/>
      <c r="E330" s="21"/>
      <c r="F330" s="15">
        <v>0</v>
      </c>
      <c r="G330" s="15">
        <v>0</v>
      </c>
      <c r="H330" s="15">
        <v>0</v>
      </c>
      <c r="I330" s="15">
        <v>0</v>
      </c>
      <c r="J330" s="15">
        <v>309000</v>
      </c>
      <c r="K330" s="15">
        <v>0</v>
      </c>
      <c r="L330" s="15">
        <v>505800</v>
      </c>
      <c r="M330" s="15">
        <v>453036.05</v>
      </c>
      <c r="N330" s="15">
        <v>0</v>
      </c>
      <c r="O330" s="15">
        <v>0</v>
      </c>
      <c r="P330" s="21"/>
    </row>
    <row r="331" spans="1:16" ht="32.25" customHeight="1">
      <c r="A331" s="34"/>
      <c r="B331" s="32"/>
      <c r="C331" s="7" t="s">
        <v>22</v>
      </c>
      <c r="D331" s="21"/>
      <c r="E331" s="21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21"/>
    </row>
    <row r="332" spans="1:16" ht="24.75" customHeight="1">
      <c r="A332" s="34"/>
      <c r="B332" s="32"/>
      <c r="C332" s="7" t="s">
        <v>20</v>
      </c>
      <c r="D332" s="21"/>
      <c r="E332" s="21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21"/>
    </row>
    <row r="333" spans="1:16" ht="21" customHeight="1">
      <c r="A333" s="35"/>
      <c r="B333" s="32"/>
      <c r="C333" s="7" t="s">
        <v>21</v>
      </c>
      <c r="D333" s="21"/>
      <c r="E333" s="21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21"/>
    </row>
    <row r="334" spans="1:16" ht="44.25" customHeight="1">
      <c r="A334" s="33" t="s">
        <v>181</v>
      </c>
      <c r="B334" s="32" t="s">
        <v>182</v>
      </c>
      <c r="C334" s="7" t="s">
        <v>4</v>
      </c>
      <c r="D334" s="22"/>
      <c r="E334" s="22"/>
      <c r="F334" s="15">
        <f>F336+F337+F338+F339+F340</f>
        <v>0</v>
      </c>
      <c r="G334" s="15">
        <f t="shared" ref="G334:O334" si="57">G336+G337+G338+G339+G340</f>
        <v>0</v>
      </c>
      <c r="H334" s="15">
        <f t="shared" si="57"/>
        <v>0</v>
      </c>
      <c r="I334" s="15">
        <f t="shared" si="57"/>
        <v>0</v>
      </c>
      <c r="J334" s="15">
        <f t="shared" si="57"/>
        <v>902200</v>
      </c>
      <c r="K334" s="15">
        <f t="shared" si="57"/>
        <v>0</v>
      </c>
      <c r="L334" s="15">
        <f t="shared" si="57"/>
        <v>902200</v>
      </c>
      <c r="M334" s="15">
        <f t="shared" si="57"/>
        <v>788721.57</v>
      </c>
      <c r="N334" s="15">
        <f t="shared" si="57"/>
        <v>0</v>
      </c>
      <c r="O334" s="15">
        <f t="shared" si="57"/>
        <v>0</v>
      </c>
      <c r="P334" s="22"/>
    </row>
    <row r="335" spans="1:16">
      <c r="A335" s="34"/>
      <c r="B335" s="32"/>
      <c r="C335" s="7" t="s">
        <v>5</v>
      </c>
      <c r="D335" s="22"/>
      <c r="E335" s="22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22"/>
    </row>
    <row r="336" spans="1:16" ht="33" customHeight="1">
      <c r="A336" s="34"/>
      <c r="B336" s="32"/>
      <c r="C336" s="7" t="s">
        <v>18</v>
      </c>
      <c r="D336" s="22"/>
      <c r="E336" s="22"/>
      <c r="F336" s="15">
        <v>0</v>
      </c>
      <c r="G336" s="15">
        <v>0</v>
      </c>
      <c r="H336" s="15">
        <v>0</v>
      </c>
      <c r="I336" s="15">
        <v>0</v>
      </c>
      <c r="J336" s="15">
        <v>902200</v>
      </c>
      <c r="K336" s="15">
        <v>0</v>
      </c>
      <c r="L336" s="15">
        <v>902200</v>
      </c>
      <c r="M336" s="15">
        <v>788721.57</v>
      </c>
      <c r="N336" s="15">
        <v>0</v>
      </c>
      <c r="O336" s="15">
        <v>0</v>
      </c>
      <c r="P336" s="22"/>
    </row>
    <row r="337" spans="1:16" ht="34.5" customHeight="1">
      <c r="A337" s="34"/>
      <c r="B337" s="32"/>
      <c r="C337" s="7" t="s">
        <v>19</v>
      </c>
      <c r="D337" s="22"/>
      <c r="E337" s="22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22"/>
    </row>
    <row r="338" spans="1:16" ht="32.25" customHeight="1">
      <c r="A338" s="34"/>
      <c r="B338" s="32"/>
      <c r="C338" s="7" t="s">
        <v>22</v>
      </c>
      <c r="D338" s="22"/>
      <c r="E338" s="22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22"/>
    </row>
    <row r="339" spans="1:16" ht="24.75" customHeight="1">
      <c r="A339" s="34"/>
      <c r="B339" s="32"/>
      <c r="C339" s="7" t="s">
        <v>20</v>
      </c>
      <c r="D339" s="22"/>
      <c r="E339" s="22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22"/>
    </row>
    <row r="340" spans="1:16" ht="33" customHeight="1">
      <c r="A340" s="35"/>
      <c r="B340" s="32"/>
      <c r="C340" s="7" t="s">
        <v>21</v>
      </c>
      <c r="D340" s="22"/>
      <c r="E340" s="22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22"/>
    </row>
    <row r="341" spans="1:16" ht="30" customHeight="1">
      <c r="A341" s="33" t="s">
        <v>184</v>
      </c>
      <c r="B341" s="32" t="s">
        <v>185</v>
      </c>
      <c r="C341" s="7" t="s">
        <v>4</v>
      </c>
      <c r="D341" s="23"/>
      <c r="E341" s="23"/>
      <c r="F341" s="15">
        <f>F343+F344+F345+F346+F347</f>
        <v>0</v>
      </c>
      <c r="G341" s="15">
        <f t="shared" ref="G341:O341" si="58">G343+G344+G345+G346+G347</f>
        <v>0</v>
      </c>
      <c r="H341" s="15">
        <f t="shared" si="58"/>
        <v>0</v>
      </c>
      <c r="I341" s="15">
        <f t="shared" si="58"/>
        <v>0</v>
      </c>
      <c r="J341" s="15">
        <f t="shared" si="58"/>
        <v>0</v>
      </c>
      <c r="K341" s="15">
        <f t="shared" si="58"/>
        <v>0</v>
      </c>
      <c r="L341" s="15">
        <f t="shared" si="58"/>
        <v>541280</v>
      </c>
      <c r="M341" s="15">
        <f t="shared" si="58"/>
        <v>541183.4</v>
      </c>
      <c r="N341" s="15">
        <f t="shared" si="58"/>
        <v>0</v>
      </c>
      <c r="O341" s="15">
        <f t="shared" si="58"/>
        <v>0</v>
      </c>
      <c r="P341" s="23"/>
    </row>
    <row r="342" spans="1:16">
      <c r="A342" s="34"/>
      <c r="B342" s="32"/>
      <c r="C342" s="7" t="s">
        <v>5</v>
      </c>
      <c r="D342" s="23"/>
      <c r="E342" s="23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23"/>
    </row>
    <row r="343" spans="1:16" ht="27" customHeight="1">
      <c r="A343" s="34"/>
      <c r="B343" s="32"/>
      <c r="C343" s="7" t="s">
        <v>18</v>
      </c>
      <c r="D343" s="23"/>
      <c r="E343" s="23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23"/>
    </row>
    <row r="344" spans="1:16" ht="22.5" customHeight="1">
      <c r="A344" s="34"/>
      <c r="B344" s="32"/>
      <c r="C344" s="7" t="s">
        <v>19</v>
      </c>
      <c r="D344" s="23"/>
      <c r="E344" s="23"/>
      <c r="F344" s="15">
        <v>0</v>
      </c>
      <c r="G344" s="15">
        <v>0</v>
      </c>
      <c r="H344" s="15">
        <v>0</v>
      </c>
      <c r="I344" s="15">
        <v>0</v>
      </c>
      <c r="J344" s="15">
        <v>0</v>
      </c>
      <c r="K344" s="15">
        <v>0</v>
      </c>
      <c r="L344" s="15">
        <v>541280</v>
      </c>
      <c r="M344" s="15">
        <v>541183.4</v>
      </c>
      <c r="N344" s="15">
        <v>0</v>
      </c>
      <c r="O344" s="15">
        <v>0</v>
      </c>
      <c r="P344" s="23"/>
    </row>
    <row r="345" spans="1:16" ht="27" customHeight="1">
      <c r="A345" s="34"/>
      <c r="B345" s="32"/>
      <c r="C345" s="7" t="s">
        <v>22</v>
      </c>
      <c r="D345" s="23"/>
      <c r="E345" s="23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23"/>
    </row>
    <row r="346" spans="1:16" ht="16.5" customHeight="1">
      <c r="A346" s="34"/>
      <c r="B346" s="32"/>
      <c r="C346" s="7" t="s">
        <v>20</v>
      </c>
      <c r="D346" s="23"/>
      <c r="E346" s="23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23"/>
    </row>
    <row r="347" spans="1:16" ht="23.25" customHeight="1">
      <c r="A347" s="35"/>
      <c r="B347" s="32"/>
      <c r="C347" s="7" t="s">
        <v>21</v>
      </c>
      <c r="D347" s="23"/>
      <c r="E347" s="23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23"/>
    </row>
    <row r="348" spans="1:16">
      <c r="A348" s="30" t="s">
        <v>74</v>
      </c>
      <c r="B348" s="30" t="s">
        <v>75</v>
      </c>
      <c r="C348" s="7" t="s">
        <v>4</v>
      </c>
      <c r="D348" s="17"/>
      <c r="E348" s="17"/>
      <c r="F348" s="16">
        <f>F350+F351+F352+F353+F354</f>
        <v>8444628.9600000009</v>
      </c>
      <c r="G348" s="16">
        <f t="shared" ref="G348:O348" si="59">G350+G351+G352+G353+G354</f>
        <v>7935117.3799999999</v>
      </c>
      <c r="H348" s="16">
        <f t="shared" si="59"/>
        <v>17701231.670000002</v>
      </c>
      <c r="I348" s="16">
        <f t="shared" si="59"/>
        <v>17386240.57</v>
      </c>
      <c r="J348" s="16">
        <f t="shared" si="59"/>
        <v>24137478.969999999</v>
      </c>
      <c r="K348" s="16">
        <f t="shared" si="59"/>
        <v>23568118.020000003</v>
      </c>
      <c r="L348" s="16">
        <f t="shared" si="59"/>
        <v>35406969.689999998</v>
      </c>
      <c r="M348" s="16">
        <f t="shared" si="59"/>
        <v>30993410.460000001</v>
      </c>
      <c r="N348" s="16">
        <f t="shared" si="59"/>
        <v>29406620</v>
      </c>
      <c r="O348" s="16">
        <f t="shared" si="59"/>
        <v>19604420</v>
      </c>
      <c r="P348" s="5"/>
    </row>
    <row r="349" spans="1:16">
      <c r="A349" s="31"/>
      <c r="B349" s="30"/>
      <c r="C349" s="7" t="s">
        <v>5</v>
      </c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5"/>
    </row>
    <row r="350" spans="1:16" ht="24" customHeight="1">
      <c r="A350" s="31"/>
      <c r="B350" s="30"/>
      <c r="C350" s="7" t="s">
        <v>18</v>
      </c>
      <c r="D350" s="17"/>
      <c r="E350" s="17"/>
      <c r="F350" s="16">
        <f>F357+F364+F371+F378+F385+F392+F399+F406+F413+F420+F427+F434+F441+F448+F455+F462+F469</f>
        <v>0</v>
      </c>
      <c r="G350" s="16">
        <f t="shared" ref="G350:O350" si="60">G357+G364+G371+G378+G385+G392+G399+G406+G413+G420+G427+G434+G441+G448+G455+G462+G469</f>
        <v>0</v>
      </c>
      <c r="H350" s="16">
        <f t="shared" si="60"/>
        <v>0</v>
      </c>
      <c r="I350" s="16">
        <f t="shared" si="60"/>
        <v>0</v>
      </c>
      <c r="J350" s="16">
        <f t="shared" si="60"/>
        <v>0</v>
      </c>
      <c r="K350" s="16">
        <f t="shared" si="60"/>
        <v>0</v>
      </c>
      <c r="L350" s="16">
        <f t="shared" si="60"/>
        <v>0</v>
      </c>
      <c r="M350" s="16">
        <f t="shared" si="60"/>
        <v>0</v>
      </c>
      <c r="N350" s="16">
        <f t="shared" si="60"/>
        <v>0</v>
      </c>
      <c r="O350" s="16">
        <f t="shared" si="60"/>
        <v>0</v>
      </c>
      <c r="P350" s="5"/>
    </row>
    <row r="351" spans="1:16">
      <c r="A351" s="31"/>
      <c r="B351" s="30"/>
      <c r="C351" s="7" t="s">
        <v>19</v>
      </c>
      <c r="D351" s="17"/>
      <c r="E351" s="17"/>
      <c r="F351" s="16">
        <f>F358+F365+F372+F379+F386+F393+F400+F407+F414+F421+F428+F435+F442+F449+F456+F463+F470</f>
        <v>6830803.96</v>
      </c>
      <c r="G351" s="16">
        <f t="shared" ref="G351:O351" si="61">G358+G365+G372+G379+G386+G393+G400+G407+G414+G421+G428+G435+G442+G449+G456+G463+G470</f>
        <v>6593270.1600000001</v>
      </c>
      <c r="H351" s="16">
        <f t="shared" si="61"/>
        <v>14395064.16</v>
      </c>
      <c r="I351" s="16">
        <f t="shared" si="61"/>
        <v>14333655.15</v>
      </c>
      <c r="J351" s="16">
        <f t="shared" si="61"/>
        <v>20021103.969999999</v>
      </c>
      <c r="K351" s="16">
        <f t="shared" si="61"/>
        <v>19870056.510000002</v>
      </c>
      <c r="L351" s="16">
        <f t="shared" si="61"/>
        <v>27364087.210000001</v>
      </c>
      <c r="M351" s="16">
        <f t="shared" si="61"/>
        <v>23310260.530000001</v>
      </c>
      <c r="N351" s="16">
        <f t="shared" si="61"/>
        <v>20126200</v>
      </c>
      <c r="O351" s="16">
        <f t="shared" si="61"/>
        <v>10324000</v>
      </c>
      <c r="P351" s="5"/>
    </row>
    <row r="352" spans="1:16" ht="24">
      <c r="A352" s="31"/>
      <c r="B352" s="30"/>
      <c r="C352" s="7" t="s">
        <v>22</v>
      </c>
      <c r="D352" s="17"/>
      <c r="E352" s="17"/>
      <c r="F352" s="16">
        <f>F359+F366+F373+F380+F387+F394+F401+F408+F415+F422+F429+F436+F443+F450+F457+F464+F471</f>
        <v>0</v>
      </c>
      <c r="G352" s="16">
        <f t="shared" ref="G352:O352" si="62">G359+G366+G373+G380+G387+G394+G401+G408+G415+G422+G429+G436+G443+G450+G457+G464+G471</f>
        <v>0</v>
      </c>
      <c r="H352" s="16">
        <f t="shared" si="62"/>
        <v>0</v>
      </c>
      <c r="I352" s="16">
        <f t="shared" si="62"/>
        <v>0</v>
      </c>
      <c r="J352" s="16">
        <f t="shared" si="62"/>
        <v>0</v>
      </c>
      <c r="K352" s="16">
        <f t="shared" si="62"/>
        <v>0</v>
      </c>
      <c r="L352" s="16">
        <f t="shared" si="62"/>
        <v>0</v>
      </c>
      <c r="M352" s="16">
        <f t="shared" si="62"/>
        <v>0</v>
      </c>
      <c r="N352" s="16">
        <f t="shared" si="62"/>
        <v>0</v>
      </c>
      <c r="O352" s="16">
        <f t="shared" si="62"/>
        <v>0</v>
      </c>
      <c r="P352" s="5"/>
    </row>
    <row r="353" spans="1:16">
      <c r="A353" s="31"/>
      <c r="B353" s="30"/>
      <c r="C353" s="7" t="s">
        <v>20</v>
      </c>
      <c r="D353" s="17"/>
      <c r="E353" s="17"/>
      <c r="F353" s="16">
        <f>F360+F367+F374+F381+F388+F395+F402+F409+F416+F423+F430+F437+F444+F451+F458+F465+F472</f>
        <v>1613825</v>
      </c>
      <c r="G353" s="16">
        <f t="shared" ref="G353:O353" si="63">G360+G367+G374+G381+G388+G395+G402+G409+G416+G423+G430+G437+G444+G451+G458+G465+G472</f>
        <v>1341847.22</v>
      </c>
      <c r="H353" s="16">
        <f t="shared" si="63"/>
        <v>3306167.51</v>
      </c>
      <c r="I353" s="16">
        <f t="shared" si="63"/>
        <v>3052585.42</v>
      </c>
      <c r="J353" s="16">
        <f t="shared" si="63"/>
        <v>4116375</v>
      </c>
      <c r="K353" s="16">
        <f t="shared" si="63"/>
        <v>3698061.51</v>
      </c>
      <c r="L353" s="16">
        <f t="shared" si="63"/>
        <v>8042882.4800000004</v>
      </c>
      <c r="M353" s="16">
        <f t="shared" si="63"/>
        <v>7683149.9300000006</v>
      </c>
      <c r="N353" s="16">
        <f t="shared" si="63"/>
        <v>9280420</v>
      </c>
      <c r="O353" s="16">
        <f t="shared" si="63"/>
        <v>9280420</v>
      </c>
      <c r="P353" s="5"/>
    </row>
    <row r="354" spans="1:16" ht="24">
      <c r="A354" s="31"/>
      <c r="B354" s="30"/>
      <c r="C354" s="7" t="s">
        <v>21</v>
      </c>
      <c r="D354" s="17"/>
      <c r="E354" s="17"/>
      <c r="F354" s="16">
        <f>F361+F368+F375+F382+F389+F396+F403+F410+F417+F424+F431+F438+F445+F452+F459+F466+F473</f>
        <v>0</v>
      </c>
      <c r="G354" s="16">
        <f t="shared" ref="G354:O354" si="64">G361+G368+G375+G382+G389+G396+G403+G410+G417+G424+G431+G438+G445+G452+G459+G466+G473</f>
        <v>0</v>
      </c>
      <c r="H354" s="16">
        <f t="shared" si="64"/>
        <v>0</v>
      </c>
      <c r="I354" s="16">
        <f t="shared" si="64"/>
        <v>0</v>
      </c>
      <c r="J354" s="16">
        <f t="shared" si="64"/>
        <v>0</v>
      </c>
      <c r="K354" s="16">
        <f t="shared" si="64"/>
        <v>0</v>
      </c>
      <c r="L354" s="16">
        <f t="shared" si="64"/>
        <v>0</v>
      </c>
      <c r="M354" s="16">
        <f t="shared" si="64"/>
        <v>0</v>
      </c>
      <c r="N354" s="16">
        <f t="shared" si="64"/>
        <v>0</v>
      </c>
      <c r="O354" s="16">
        <f t="shared" si="64"/>
        <v>0</v>
      </c>
      <c r="P354" s="5"/>
    </row>
    <row r="355" spans="1:16">
      <c r="A355" s="30" t="s">
        <v>128</v>
      </c>
      <c r="B355" s="30" t="s">
        <v>129</v>
      </c>
      <c r="C355" s="7" t="s">
        <v>4</v>
      </c>
      <c r="D355" s="12"/>
      <c r="E355" s="12"/>
      <c r="F355" s="15">
        <f>F357+F358+F359+F360+F361</f>
        <v>1400800</v>
      </c>
      <c r="G355" s="15">
        <f t="shared" ref="G355:O355" si="65">G357+G358+G359+G360+G361</f>
        <v>1400487</v>
      </c>
      <c r="H355" s="15">
        <f t="shared" si="65"/>
        <v>3451800</v>
      </c>
      <c r="I355" s="15">
        <f t="shared" si="65"/>
        <v>3451800</v>
      </c>
      <c r="J355" s="15">
        <f t="shared" si="65"/>
        <v>5402600</v>
      </c>
      <c r="K355" s="15">
        <f t="shared" si="65"/>
        <v>5402600</v>
      </c>
      <c r="L355" s="15">
        <f t="shared" si="65"/>
        <v>7253270</v>
      </c>
      <c r="M355" s="15">
        <f t="shared" si="65"/>
        <v>7253270</v>
      </c>
      <c r="N355" s="15">
        <f t="shared" si="65"/>
        <v>8174200</v>
      </c>
      <c r="O355" s="15">
        <f t="shared" si="65"/>
        <v>8174200</v>
      </c>
      <c r="P355" s="12"/>
    </row>
    <row r="356" spans="1:16">
      <c r="A356" s="31"/>
      <c r="B356" s="30"/>
      <c r="C356" s="7" t="s">
        <v>5</v>
      </c>
      <c r="D356" s="12"/>
      <c r="E356" s="12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2"/>
    </row>
    <row r="357" spans="1:16" ht="24.75" customHeight="1">
      <c r="A357" s="31"/>
      <c r="B357" s="30"/>
      <c r="C357" s="7" t="s">
        <v>18</v>
      </c>
      <c r="D357" s="12"/>
      <c r="E357" s="12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2"/>
    </row>
    <row r="358" spans="1:16">
      <c r="A358" s="31"/>
      <c r="B358" s="30"/>
      <c r="C358" s="7" t="s">
        <v>19</v>
      </c>
      <c r="D358" s="12"/>
      <c r="E358" s="12"/>
      <c r="F358" s="15">
        <v>1400800</v>
      </c>
      <c r="G358" s="15">
        <v>1400487</v>
      </c>
      <c r="H358" s="15">
        <v>3451800</v>
      </c>
      <c r="I358" s="15">
        <v>3451800</v>
      </c>
      <c r="J358" s="15">
        <v>5402600</v>
      </c>
      <c r="K358" s="15">
        <v>5402600</v>
      </c>
      <c r="L358" s="15">
        <v>7253270</v>
      </c>
      <c r="M358" s="15">
        <v>7253270</v>
      </c>
      <c r="N358" s="15">
        <v>8174200</v>
      </c>
      <c r="O358" s="15">
        <v>8174200</v>
      </c>
      <c r="P358" s="12"/>
    </row>
    <row r="359" spans="1:16" ht="24">
      <c r="A359" s="31"/>
      <c r="B359" s="30"/>
      <c r="C359" s="7" t="s">
        <v>22</v>
      </c>
      <c r="D359" s="12"/>
      <c r="E359" s="12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2"/>
    </row>
    <row r="360" spans="1:16">
      <c r="A360" s="31"/>
      <c r="B360" s="30"/>
      <c r="C360" s="7" t="s">
        <v>20</v>
      </c>
      <c r="D360" s="12"/>
      <c r="E360" s="12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2"/>
    </row>
    <row r="361" spans="1:16" ht="14.25" customHeight="1">
      <c r="A361" s="31"/>
      <c r="B361" s="30"/>
      <c r="C361" s="7" t="s">
        <v>21</v>
      </c>
      <c r="D361" s="12"/>
      <c r="E361" s="12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2"/>
    </row>
    <row r="362" spans="1:16">
      <c r="A362" s="30" t="s">
        <v>130</v>
      </c>
      <c r="B362" s="30" t="s">
        <v>131</v>
      </c>
      <c r="C362" s="7" t="s">
        <v>4</v>
      </c>
      <c r="D362" s="12"/>
      <c r="E362" s="12"/>
      <c r="F362" s="15">
        <f>F364+F365+F366+F367+F368</f>
        <v>200000</v>
      </c>
      <c r="G362" s="15">
        <f t="shared" ref="G362:O362" si="66">G364+G365+G366+G367+G368</f>
        <v>145000</v>
      </c>
      <c r="H362" s="15">
        <f t="shared" si="66"/>
        <v>400000</v>
      </c>
      <c r="I362" s="15">
        <f t="shared" si="66"/>
        <v>374975.5</v>
      </c>
      <c r="J362" s="15">
        <f t="shared" si="66"/>
        <v>600000</v>
      </c>
      <c r="K362" s="15">
        <f t="shared" si="66"/>
        <v>584200</v>
      </c>
      <c r="L362" s="15">
        <f t="shared" si="66"/>
        <v>784200</v>
      </c>
      <c r="M362" s="15">
        <f t="shared" si="66"/>
        <v>784200</v>
      </c>
      <c r="N362" s="15">
        <f t="shared" si="66"/>
        <v>840200</v>
      </c>
      <c r="O362" s="15">
        <f t="shared" si="66"/>
        <v>840200</v>
      </c>
      <c r="P362" s="12"/>
    </row>
    <row r="363" spans="1:16">
      <c r="A363" s="31"/>
      <c r="B363" s="30"/>
      <c r="C363" s="7" t="s">
        <v>5</v>
      </c>
      <c r="D363" s="12"/>
      <c r="E363" s="12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2"/>
    </row>
    <row r="364" spans="1:16" ht="24.75" customHeight="1">
      <c r="A364" s="31"/>
      <c r="B364" s="30"/>
      <c r="C364" s="7" t="s">
        <v>18</v>
      </c>
      <c r="D364" s="12"/>
      <c r="E364" s="12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2"/>
    </row>
    <row r="365" spans="1:16">
      <c r="A365" s="31"/>
      <c r="B365" s="30"/>
      <c r="C365" s="7" t="s">
        <v>19</v>
      </c>
      <c r="D365" s="12"/>
      <c r="E365" s="12"/>
      <c r="F365" s="15">
        <v>200000</v>
      </c>
      <c r="G365" s="15">
        <v>145000</v>
      </c>
      <c r="H365" s="15">
        <v>400000</v>
      </c>
      <c r="I365" s="15">
        <v>374975.5</v>
      </c>
      <c r="J365" s="15">
        <v>600000</v>
      </c>
      <c r="K365" s="15">
        <v>584200</v>
      </c>
      <c r="L365" s="15">
        <v>784200</v>
      </c>
      <c r="M365" s="15">
        <v>784200</v>
      </c>
      <c r="N365" s="15">
        <v>840200</v>
      </c>
      <c r="O365" s="15">
        <v>840200</v>
      </c>
      <c r="P365" s="12"/>
    </row>
    <row r="366" spans="1:16" ht="24">
      <c r="A366" s="31"/>
      <c r="B366" s="30"/>
      <c r="C366" s="7" t="s">
        <v>22</v>
      </c>
      <c r="D366" s="12"/>
      <c r="E366" s="12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2"/>
    </row>
    <row r="367" spans="1:16">
      <c r="A367" s="31"/>
      <c r="B367" s="30"/>
      <c r="C367" s="7" t="s">
        <v>20</v>
      </c>
      <c r="D367" s="12"/>
      <c r="E367" s="12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2"/>
    </row>
    <row r="368" spans="1:16" ht="15" customHeight="1">
      <c r="A368" s="31"/>
      <c r="B368" s="30"/>
      <c r="C368" s="7" t="s">
        <v>21</v>
      </c>
      <c r="D368" s="12"/>
      <c r="E368" s="12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2"/>
    </row>
    <row r="369" spans="1:16">
      <c r="A369" s="30" t="s">
        <v>132</v>
      </c>
      <c r="B369" s="30" t="s">
        <v>133</v>
      </c>
      <c r="C369" s="7" t="s">
        <v>4</v>
      </c>
      <c r="D369" s="12"/>
      <c r="E369" s="12"/>
      <c r="F369" s="15">
        <f>F371+F372+F373+F374+F375</f>
        <v>184383.96</v>
      </c>
      <c r="G369" s="15">
        <f t="shared" ref="G369:O369" si="67">G371+G372+G373+G374+G375</f>
        <v>184263.96</v>
      </c>
      <c r="H369" s="15">
        <f t="shared" si="67"/>
        <v>343865.16</v>
      </c>
      <c r="I369" s="15">
        <f t="shared" si="67"/>
        <v>343545.16</v>
      </c>
      <c r="J369" s="15">
        <f t="shared" si="67"/>
        <v>506465.16</v>
      </c>
      <c r="K369" s="15">
        <f t="shared" si="67"/>
        <v>506079.16</v>
      </c>
      <c r="L369" s="15">
        <f t="shared" si="67"/>
        <v>660677.4</v>
      </c>
      <c r="M369" s="15">
        <f t="shared" si="67"/>
        <v>660677.4</v>
      </c>
      <c r="N369" s="15">
        <f t="shared" si="67"/>
        <v>1069500</v>
      </c>
      <c r="O369" s="15">
        <f t="shared" si="67"/>
        <v>1069500</v>
      </c>
      <c r="P369" s="12"/>
    </row>
    <row r="370" spans="1:16">
      <c r="A370" s="31"/>
      <c r="B370" s="30"/>
      <c r="C370" s="7" t="s">
        <v>5</v>
      </c>
      <c r="D370" s="12"/>
      <c r="E370" s="12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2"/>
    </row>
    <row r="371" spans="1:16" ht="24.75" customHeight="1">
      <c r="A371" s="31"/>
      <c r="B371" s="30"/>
      <c r="C371" s="7" t="s">
        <v>18</v>
      </c>
      <c r="D371" s="12"/>
      <c r="E371" s="12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2"/>
    </row>
    <row r="372" spans="1:16">
      <c r="A372" s="31"/>
      <c r="B372" s="30"/>
      <c r="C372" s="7" t="s">
        <v>19</v>
      </c>
      <c r="D372" s="12"/>
      <c r="E372" s="12"/>
      <c r="F372" s="15">
        <v>184383.96</v>
      </c>
      <c r="G372" s="15">
        <v>184263.96</v>
      </c>
      <c r="H372" s="15">
        <v>343865.16</v>
      </c>
      <c r="I372" s="15">
        <v>343545.16</v>
      </c>
      <c r="J372" s="15">
        <v>506465.16</v>
      </c>
      <c r="K372" s="15">
        <v>506079.16</v>
      </c>
      <c r="L372" s="15">
        <v>660677.4</v>
      </c>
      <c r="M372" s="15">
        <v>660677.4</v>
      </c>
      <c r="N372" s="15">
        <v>1069500</v>
      </c>
      <c r="O372" s="15">
        <v>1069500</v>
      </c>
      <c r="P372" s="12"/>
    </row>
    <row r="373" spans="1:16" ht="24">
      <c r="A373" s="31"/>
      <c r="B373" s="30"/>
      <c r="C373" s="7" t="s">
        <v>22</v>
      </c>
      <c r="D373" s="12"/>
      <c r="E373" s="12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2"/>
    </row>
    <row r="374" spans="1:16">
      <c r="A374" s="31"/>
      <c r="B374" s="30"/>
      <c r="C374" s="7" t="s">
        <v>20</v>
      </c>
      <c r="D374" s="12"/>
      <c r="E374" s="12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2"/>
    </row>
    <row r="375" spans="1:16" ht="15" customHeight="1">
      <c r="A375" s="31"/>
      <c r="B375" s="30"/>
      <c r="C375" s="7" t="s">
        <v>21</v>
      </c>
      <c r="D375" s="12"/>
      <c r="E375" s="12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2"/>
    </row>
    <row r="376" spans="1:16" ht="34.5" customHeight="1">
      <c r="A376" s="30" t="s">
        <v>134</v>
      </c>
      <c r="B376" s="30" t="s">
        <v>173</v>
      </c>
      <c r="C376" s="7" t="s">
        <v>4</v>
      </c>
      <c r="D376" s="12"/>
      <c r="E376" s="12"/>
      <c r="F376" s="15">
        <f>F378+F379+F380+F381+F382</f>
        <v>13920</v>
      </c>
      <c r="G376" s="15">
        <f t="shared" ref="G376:O376" si="68">G378+G379+G380+G381+G382</f>
        <v>13920</v>
      </c>
      <c r="H376" s="15">
        <f t="shared" si="68"/>
        <v>28162</v>
      </c>
      <c r="I376" s="15">
        <f t="shared" si="68"/>
        <v>28162</v>
      </c>
      <c r="J376" s="15">
        <f t="shared" si="68"/>
        <v>54162</v>
      </c>
      <c r="K376" s="15">
        <f t="shared" si="68"/>
        <v>52852</v>
      </c>
      <c r="L376" s="15">
        <f t="shared" si="68"/>
        <v>64162</v>
      </c>
      <c r="M376" s="15">
        <f t="shared" si="68"/>
        <v>64162</v>
      </c>
      <c r="N376" s="15">
        <f t="shared" si="68"/>
        <v>40300</v>
      </c>
      <c r="O376" s="15">
        <f t="shared" si="68"/>
        <v>40300</v>
      </c>
      <c r="P376" s="12"/>
    </row>
    <row r="377" spans="1:16">
      <c r="A377" s="31"/>
      <c r="B377" s="30"/>
      <c r="C377" s="7" t="s">
        <v>5</v>
      </c>
      <c r="D377" s="12"/>
      <c r="E377" s="12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2"/>
    </row>
    <row r="378" spans="1:16" ht="27" customHeight="1">
      <c r="A378" s="31"/>
      <c r="B378" s="30"/>
      <c r="C378" s="7" t="s">
        <v>18</v>
      </c>
      <c r="D378" s="12"/>
      <c r="E378" s="12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2"/>
    </row>
    <row r="379" spans="1:16" ht="21.75" customHeight="1">
      <c r="A379" s="31"/>
      <c r="B379" s="30"/>
      <c r="C379" s="7" t="s">
        <v>19</v>
      </c>
      <c r="D379" s="12"/>
      <c r="E379" s="12"/>
      <c r="F379" s="15">
        <v>13920</v>
      </c>
      <c r="G379" s="15">
        <v>13920</v>
      </c>
      <c r="H379" s="15">
        <v>28162</v>
      </c>
      <c r="I379" s="15">
        <v>28162</v>
      </c>
      <c r="J379" s="15">
        <v>54162</v>
      </c>
      <c r="K379" s="15">
        <v>52852</v>
      </c>
      <c r="L379" s="15">
        <v>64162</v>
      </c>
      <c r="M379" s="15">
        <v>64162</v>
      </c>
      <c r="N379" s="15">
        <v>40300</v>
      </c>
      <c r="O379" s="15">
        <v>40300</v>
      </c>
      <c r="P379" s="12"/>
    </row>
    <row r="380" spans="1:16" ht="30.75" customHeight="1">
      <c r="A380" s="31"/>
      <c r="B380" s="30"/>
      <c r="C380" s="7" t="s">
        <v>22</v>
      </c>
      <c r="D380" s="12"/>
      <c r="E380" s="12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2"/>
    </row>
    <row r="381" spans="1:16" ht="27.75" customHeight="1">
      <c r="A381" s="31"/>
      <c r="B381" s="30"/>
      <c r="C381" s="7" t="s">
        <v>20</v>
      </c>
      <c r="D381" s="12"/>
      <c r="E381" s="12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2"/>
    </row>
    <row r="382" spans="1:16" ht="24.75" customHeight="1">
      <c r="A382" s="31"/>
      <c r="B382" s="30"/>
      <c r="C382" s="7" t="s">
        <v>21</v>
      </c>
      <c r="D382" s="12"/>
      <c r="E382" s="12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2"/>
    </row>
    <row r="383" spans="1:16">
      <c r="A383" s="30" t="s">
        <v>135</v>
      </c>
      <c r="B383" s="30" t="s">
        <v>136</v>
      </c>
      <c r="C383" s="7" t="s">
        <v>4</v>
      </c>
      <c r="D383" s="12"/>
      <c r="E383" s="12"/>
      <c r="F383" s="15">
        <f>F385+F386+F387+F388+F389</f>
        <v>0</v>
      </c>
      <c r="G383" s="15">
        <f t="shared" ref="G383:O383" si="69">G385+G386+G387+G388+G389</f>
        <v>0</v>
      </c>
      <c r="H383" s="15">
        <f t="shared" si="69"/>
        <v>35300</v>
      </c>
      <c r="I383" s="15">
        <f t="shared" si="69"/>
        <v>0</v>
      </c>
      <c r="J383" s="15">
        <f t="shared" si="69"/>
        <v>77452.3</v>
      </c>
      <c r="K383" s="15">
        <f t="shared" si="69"/>
        <v>76004.210000000006</v>
      </c>
      <c r="L383" s="15">
        <f t="shared" si="69"/>
        <v>77452.3</v>
      </c>
      <c r="M383" s="15">
        <f t="shared" si="69"/>
        <v>76004.210000000006</v>
      </c>
      <c r="N383" s="15">
        <f t="shared" si="69"/>
        <v>35300</v>
      </c>
      <c r="O383" s="15">
        <f t="shared" si="69"/>
        <v>35300</v>
      </c>
      <c r="P383" s="12"/>
    </row>
    <row r="384" spans="1:16">
      <c r="A384" s="31"/>
      <c r="B384" s="30"/>
      <c r="C384" s="7" t="s">
        <v>5</v>
      </c>
      <c r="D384" s="12"/>
      <c r="E384" s="12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2"/>
    </row>
    <row r="385" spans="1:16" ht="24.75" customHeight="1">
      <c r="A385" s="31"/>
      <c r="B385" s="30"/>
      <c r="C385" s="7" t="s">
        <v>18</v>
      </c>
      <c r="D385" s="12"/>
      <c r="E385" s="12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2"/>
    </row>
    <row r="386" spans="1:16">
      <c r="A386" s="31"/>
      <c r="B386" s="30"/>
      <c r="C386" s="7" t="s">
        <v>19</v>
      </c>
      <c r="D386" s="12"/>
      <c r="E386" s="12"/>
      <c r="F386" s="15">
        <v>0</v>
      </c>
      <c r="G386" s="15">
        <v>0</v>
      </c>
      <c r="H386" s="15">
        <v>35300</v>
      </c>
      <c r="I386" s="15">
        <v>0</v>
      </c>
      <c r="J386" s="15">
        <v>77452.3</v>
      </c>
      <c r="K386" s="15">
        <v>76004.210000000006</v>
      </c>
      <c r="L386" s="15">
        <v>77452.3</v>
      </c>
      <c r="M386" s="15">
        <v>76004.210000000006</v>
      </c>
      <c r="N386" s="15">
        <v>35300</v>
      </c>
      <c r="O386" s="15">
        <v>35300</v>
      </c>
      <c r="P386" s="12"/>
    </row>
    <row r="387" spans="1:16" ht="24">
      <c r="A387" s="31"/>
      <c r="B387" s="30"/>
      <c r="C387" s="7" t="s">
        <v>22</v>
      </c>
      <c r="D387" s="12"/>
      <c r="E387" s="12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2"/>
    </row>
    <row r="388" spans="1:16">
      <c r="A388" s="31"/>
      <c r="B388" s="30"/>
      <c r="C388" s="7" t="s">
        <v>20</v>
      </c>
      <c r="D388" s="12"/>
      <c r="E388" s="12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2"/>
    </row>
    <row r="389" spans="1:16" ht="15" customHeight="1">
      <c r="A389" s="31"/>
      <c r="B389" s="30"/>
      <c r="C389" s="7" t="s">
        <v>21</v>
      </c>
      <c r="D389" s="12"/>
      <c r="E389" s="12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2"/>
    </row>
    <row r="390" spans="1:16" ht="24.75" customHeight="1">
      <c r="A390" s="30" t="s">
        <v>137</v>
      </c>
      <c r="B390" s="30" t="s">
        <v>174</v>
      </c>
      <c r="C390" s="7" t="s">
        <v>4</v>
      </c>
      <c r="D390" s="12"/>
      <c r="E390" s="12"/>
      <c r="F390" s="15">
        <f>F392+F393+F394+F395+F396</f>
        <v>26000</v>
      </c>
      <c r="G390" s="15">
        <f t="shared" ref="G390:O390" si="70">G392+G393+G394+G395+G396</f>
        <v>25999.200000000001</v>
      </c>
      <c r="H390" s="15">
        <f t="shared" si="70"/>
        <v>56837</v>
      </c>
      <c r="I390" s="15">
        <f t="shared" si="70"/>
        <v>56837</v>
      </c>
      <c r="J390" s="15">
        <f t="shared" si="70"/>
        <v>98837</v>
      </c>
      <c r="K390" s="15">
        <f t="shared" si="70"/>
        <v>81591</v>
      </c>
      <c r="L390" s="15">
        <f t="shared" si="70"/>
        <v>154644.5</v>
      </c>
      <c r="M390" s="15">
        <f t="shared" si="70"/>
        <v>154644.5</v>
      </c>
      <c r="N390" s="15">
        <f t="shared" si="70"/>
        <v>107400</v>
      </c>
      <c r="O390" s="15">
        <f t="shared" si="70"/>
        <v>107400</v>
      </c>
      <c r="P390" s="12"/>
    </row>
    <row r="391" spans="1:16">
      <c r="A391" s="31"/>
      <c r="B391" s="30"/>
      <c r="C391" s="7" t="s">
        <v>5</v>
      </c>
      <c r="D391" s="12"/>
      <c r="E391" s="12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2"/>
    </row>
    <row r="392" spans="1:16" ht="24.75" customHeight="1">
      <c r="A392" s="31"/>
      <c r="B392" s="30"/>
      <c r="C392" s="7" t="s">
        <v>18</v>
      </c>
      <c r="D392" s="12"/>
      <c r="E392" s="12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2"/>
    </row>
    <row r="393" spans="1:16">
      <c r="A393" s="31"/>
      <c r="B393" s="30"/>
      <c r="C393" s="7" t="s">
        <v>19</v>
      </c>
      <c r="D393" s="12"/>
      <c r="E393" s="12"/>
      <c r="F393" s="15">
        <v>26000</v>
      </c>
      <c r="G393" s="15">
        <v>25999.200000000001</v>
      </c>
      <c r="H393" s="15">
        <v>56837</v>
      </c>
      <c r="I393" s="15">
        <v>56837</v>
      </c>
      <c r="J393" s="15">
        <v>98837</v>
      </c>
      <c r="K393" s="15">
        <v>81591</v>
      </c>
      <c r="L393" s="15">
        <v>154644.5</v>
      </c>
      <c r="M393" s="15">
        <v>154644.5</v>
      </c>
      <c r="N393" s="15">
        <v>107400</v>
      </c>
      <c r="O393" s="15">
        <v>107400</v>
      </c>
      <c r="P393" s="12"/>
    </row>
    <row r="394" spans="1:16" ht="24">
      <c r="A394" s="31"/>
      <c r="B394" s="30"/>
      <c r="C394" s="7" t="s">
        <v>22</v>
      </c>
      <c r="D394" s="12"/>
      <c r="E394" s="12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2"/>
    </row>
    <row r="395" spans="1:16">
      <c r="A395" s="31"/>
      <c r="B395" s="30"/>
      <c r="C395" s="7" t="s">
        <v>20</v>
      </c>
      <c r="D395" s="12"/>
      <c r="E395" s="12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2"/>
    </row>
    <row r="396" spans="1:16" ht="15" customHeight="1">
      <c r="A396" s="31"/>
      <c r="B396" s="30"/>
      <c r="C396" s="7" t="s">
        <v>21</v>
      </c>
      <c r="D396" s="12"/>
      <c r="E396" s="12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2"/>
    </row>
    <row r="397" spans="1:16" ht="24.75" customHeight="1">
      <c r="A397" s="30" t="s">
        <v>138</v>
      </c>
      <c r="B397" s="30" t="s">
        <v>139</v>
      </c>
      <c r="C397" s="7" t="s">
        <v>4</v>
      </c>
      <c r="D397" s="12"/>
      <c r="E397" s="12"/>
      <c r="F397" s="15">
        <f>F399+F400+F401+F402+F403</f>
        <v>5100</v>
      </c>
      <c r="G397" s="15">
        <f t="shared" ref="G397:O397" si="71">G399+G400+G401+G402+G403</f>
        <v>3000</v>
      </c>
      <c r="H397" s="15">
        <f t="shared" si="71"/>
        <v>5100</v>
      </c>
      <c r="I397" s="15">
        <f t="shared" si="71"/>
        <v>4335.49</v>
      </c>
      <c r="J397" s="15">
        <f t="shared" si="71"/>
        <v>5587.51</v>
      </c>
      <c r="K397" s="15">
        <f t="shared" si="71"/>
        <v>4961.5</v>
      </c>
      <c r="L397" s="15">
        <f t="shared" si="71"/>
        <v>5587.51</v>
      </c>
      <c r="M397" s="15">
        <f t="shared" si="71"/>
        <v>4961.5</v>
      </c>
      <c r="N397" s="15">
        <f t="shared" si="71"/>
        <v>25000</v>
      </c>
      <c r="O397" s="15">
        <f t="shared" si="71"/>
        <v>25000</v>
      </c>
      <c r="P397" s="12"/>
    </row>
    <row r="398" spans="1:16">
      <c r="A398" s="31"/>
      <c r="B398" s="30"/>
      <c r="C398" s="7" t="s">
        <v>5</v>
      </c>
      <c r="D398" s="12"/>
      <c r="E398" s="12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2"/>
    </row>
    <row r="399" spans="1:16" ht="24.75" customHeight="1">
      <c r="A399" s="31"/>
      <c r="B399" s="30"/>
      <c r="C399" s="7" t="s">
        <v>18</v>
      </c>
      <c r="D399" s="12"/>
      <c r="E399" s="12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2"/>
    </row>
    <row r="400" spans="1:16">
      <c r="A400" s="31"/>
      <c r="B400" s="30"/>
      <c r="C400" s="7" t="s">
        <v>19</v>
      </c>
      <c r="D400" s="12"/>
      <c r="E400" s="12"/>
      <c r="F400" s="15">
        <v>5100</v>
      </c>
      <c r="G400" s="15">
        <v>3000</v>
      </c>
      <c r="H400" s="15">
        <v>5100</v>
      </c>
      <c r="I400" s="15">
        <v>4335.49</v>
      </c>
      <c r="J400" s="15">
        <v>5587.51</v>
      </c>
      <c r="K400" s="15">
        <v>4961.5</v>
      </c>
      <c r="L400" s="15">
        <v>5587.51</v>
      </c>
      <c r="M400" s="15">
        <v>4961.5</v>
      </c>
      <c r="N400" s="15">
        <v>25000</v>
      </c>
      <c r="O400" s="15">
        <v>25000</v>
      </c>
      <c r="P400" s="12"/>
    </row>
    <row r="401" spans="1:16" ht="24">
      <c r="A401" s="31"/>
      <c r="B401" s="30"/>
      <c r="C401" s="7" t="s">
        <v>22</v>
      </c>
      <c r="D401" s="12"/>
      <c r="E401" s="12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2"/>
    </row>
    <row r="402" spans="1:16">
      <c r="A402" s="31"/>
      <c r="B402" s="30"/>
      <c r="C402" s="7" t="s">
        <v>20</v>
      </c>
      <c r="D402" s="12"/>
      <c r="E402" s="12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2"/>
    </row>
    <row r="403" spans="1:16" ht="15" customHeight="1">
      <c r="A403" s="31"/>
      <c r="B403" s="30"/>
      <c r="C403" s="7" t="s">
        <v>21</v>
      </c>
      <c r="D403" s="12"/>
      <c r="E403" s="12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2"/>
    </row>
    <row r="404" spans="1:16" ht="45.75" customHeight="1">
      <c r="A404" s="30" t="s">
        <v>140</v>
      </c>
      <c r="B404" s="30" t="s">
        <v>170</v>
      </c>
      <c r="C404" s="7" t="s">
        <v>4</v>
      </c>
      <c r="D404" s="12"/>
      <c r="E404" s="12"/>
      <c r="F404" s="15">
        <f>F406+F407+F408+F409+F410</f>
        <v>5000600</v>
      </c>
      <c r="G404" s="15">
        <f t="shared" ref="G404:O404" si="72">G406+G407+G408+G409+G410</f>
        <v>4820600</v>
      </c>
      <c r="H404" s="15">
        <f t="shared" si="72"/>
        <v>10074000</v>
      </c>
      <c r="I404" s="15">
        <f t="shared" si="72"/>
        <v>10074000</v>
      </c>
      <c r="J404" s="15">
        <f t="shared" si="72"/>
        <v>13276000</v>
      </c>
      <c r="K404" s="15">
        <f t="shared" si="72"/>
        <v>13161768.640000001</v>
      </c>
      <c r="L404" s="15">
        <f t="shared" si="72"/>
        <v>18324093.5</v>
      </c>
      <c r="M404" s="15">
        <f t="shared" si="72"/>
        <v>14275790.92</v>
      </c>
      <c r="N404" s="15">
        <f t="shared" si="72"/>
        <v>9802200</v>
      </c>
      <c r="O404" s="15">
        <f t="shared" si="72"/>
        <v>0</v>
      </c>
      <c r="P404" s="12"/>
    </row>
    <row r="405" spans="1:16">
      <c r="A405" s="31"/>
      <c r="B405" s="30"/>
      <c r="C405" s="7" t="s">
        <v>5</v>
      </c>
      <c r="D405" s="12"/>
      <c r="E405" s="12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2"/>
    </row>
    <row r="406" spans="1:16" ht="34.5" customHeight="1">
      <c r="A406" s="31"/>
      <c r="B406" s="30"/>
      <c r="C406" s="7" t="s">
        <v>18</v>
      </c>
      <c r="D406" s="12"/>
      <c r="E406" s="12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2"/>
    </row>
    <row r="407" spans="1:16" ht="33" customHeight="1">
      <c r="A407" s="31"/>
      <c r="B407" s="30"/>
      <c r="C407" s="7" t="s">
        <v>19</v>
      </c>
      <c r="D407" s="12"/>
      <c r="E407" s="12"/>
      <c r="F407" s="15">
        <v>5000600</v>
      </c>
      <c r="G407" s="15">
        <v>4820600</v>
      </c>
      <c r="H407" s="15">
        <v>10074000</v>
      </c>
      <c r="I407" s="15">
        <v>10074000</v>
      </c>
      <c r="J407" s="15">
        <v>13276000</v>
      </c>
      <c r="K407" s="15">
        <v>13161768.640000001</v>
      </c>
      <c r="L407" s="15">
        <v>18324093.5</v>
      </c>
      <c r="M407" s="15">
        <v>14275790.92</v>
      </c>
      <c r="N407" s="15">
        <v>9802200</v>
      </c>
      <c r="O407" s="15">
        <v>0</v>
      </c>
      <c r="P407" s="12"/>
    </row>
    <row r="408" spans="1:16" ht="29.25" customHeight="1">
      <c r="A408" s="31"/>
      <c r="B408" s="30"/>
      <c r="C408" s="7" t="s">
        <v>22</v>
      </c>
      <c r="D408" s="12"/>
      <c r="E408" s="12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2"/>
    </row>
    <row r="409" spans="1:16" ht="35.25" customHeight="1">
      <c r="A409" s="31"/>
      <c r="B409" s="30"/>
      <c r="C409" s="7" t="s">
        <v>20</v>
      </c>
      <c r="D409" s="12"/>
      <c r="E409" s="12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2"/>
    </row>
    <row r="410" spans="1:16" ht="47.25" customHeight="1">
      <c r="A410" s="31"/>
      <c r="B410" s="30"/>
      <c r="C410" s="7" t="s">
        <v>21</v>
      </c>
      <c r="D410" s="12"/>
      <c r="E410" s="12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2"/>
    </row>
    <row r="411" spans="1:16" ht="33.75" customHeight="1">
      <c r="A411" s="30" t="s">
        <v>141</v>
      </c>
      <c r="B411" s="30" t="s">
        <v>175</v>
      </c>
      <c r="C411" s="7" t="s">
        <v>4</v>
      </c>
      <c r="D411" s="12"/>
      <c r="E411" s="12"/>
      <c r="F411" s="15">
        <f>F413+F414+F415+F416+F417</f>
        <v>0</v>
      </c>
      <c r="G411" s="15">
        <f t="shared" ref="G411:O411" si="73">G413+G414+G415+G416+G417</f>
        <v>0</v>
      </c>
      <c r="H411" s="15">
        <f t="shared" si="73"/>
        <v>0</v>
      </c>
      <c r="I411" s="15">
        <f t="shared" si="73"/>
        <v>0</v>
      </c>
      <c r="J411" s="15">
        <f t="shared" si="73"/>
        <v>0</v>
      </c>
      <c r="K411" s="15">
        <f t="shared" si="73"/>
        <v>0</v>
      </c>
      <c r="L411" s="15">
        <f t="shared" si="73"/>
        <v>0</v>
      </c>
      <c r="M411" s="15">
        <f t="shared" si="73"/>
        <v>0</v>
      </c>
      <c r="N411" s="15">
        <f t="shared" si="73"/>
        <v>32100</v>
      </c>
      <c r="O411" s="15">
        <f t="shared" si="73"/>
        <v>32100</v>
      </c>
      <c r="P411" s="12"/>
    </row>
    <row r="412" spans="1:16">
      <c r="A412" s="31"/>
      <c r="B412" s="30"/>
      <c r="C412" s="7" t="s">
        <v>5</v>
      </c>
      <c r="D412" s="12"/>
      <c r="E412" s="12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2"/>
    </row>
    <row r="413" spans="1:16" ht="24.75" customHeight="1">
      <c r="A413" s="31"/>
      <c r="B413" s="30"/>
      <c r="C413" s="7" t="s">
        <v>18</v>
      </c>
      <c r="D413" s="12"/>
      <c r="E413" s="12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2"/>
    </row>
    <row r="414" spans="1:16" ht="21" customHeight="1">
      <c r="A414" s="31"/>
      <c r="B414" s="30"/>
      <c r="C414" s="7" t="s">
        <v>19</v>
      </c>
      <c r="D414" s="12"/>
      <c r="E414" s="12"/>
      <c r="F414" s="15">
        <v>0</v>
      </c>
      <c r="G414" s="15">
        <v>0</v>
      </c>
      <c r="H414" s="15">
        <v>0</v>
      </c>
      <c r="I414" s="15">
        <v>0</v>
      </c>
      <c r="J414" s="15">
        <v>0</v>
      </c>
      <c r="K414" s="15">
        <v>0</v>
      </c>
      <c r="L414" s="15">
        <v>0</v>
      </c>
      <c r="M414" s="15">
        <v>0</v>
      </c>
      <c r="N414" s="15">
        <v>32100</v>
      </c>
      <c r="O414" s="15">
        <v>32100</v>
      </c>
      <c r="P414" s="12"/>
    </row>
    <row r="415" spans="1:16" ht="24">
      <c r="A415" s="31"/>
      <c r="B415" s="30"/>
      <c r="C415" s="7" t="s">
        <v>22</v>
      </c>
      <c r="D415" s="12"/>
      <c r="E415" s="12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2"/>
    </row>
    <row r="416" spans="1:16" ht="18.75" customHeight="1">
      <c r="A416" s="31"/>
      <c r="B416" s="30"/>
      <c r="C416" s="7" t="s">
        <v>20</v>
      </c>
      <c r="D416" s="12"/>
      <c r="E416" s="12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2"/>
    </row>
    <row r="417" spans="1:16" ht="36" customHeight="1">
      <c r="A417" s="31"/>
      <c r="B417" s="30"/>
      <c r="C417" s="7" t="s">
        <v>21</v>
      </c>
      <c r="D417" s="12"/>
      <c r="E417" s="12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2"/>
    </row>
    <row r="418" spans="1:16">
      <c r="A418" s="30" t="s">
        <v>76</v>
      </c>
      <c r="B418" s="30" t="s">
        <v>143</v>
      </c>
      <c r="C418" s="7" t="s">
        <v>4</v>
      </c>
      <c r="D418" s="5"/>
      <c r="E418" s="5"/>
      <c r="F418" s="15">
        <f>F420+F421+F422+F423+F424</f>
        <v>268800</v>
      </c>
      <c r="G418" s="15">
        <f t="shared" ref="G418:O418" si="74">G420+G421+G422+G423+G424</f>
        <v>140000</v>
      </c>
      <c r="H418" s="15">
        <f t="shared" si="74"/>
        <v>448000</v>
      </c>
      <c r="I418" s="15">
        <f t="shared" si="74"/>
        <v>425247.2</v>
      </c>
      <c r="J418" s="15">
        <f t="shared" si="74"/>
        <v>537600</v>
      </c>
      <c r="K418" s="15">
        <f t="shared" si="74"/>
        <v>504260.6</v>
      </c>
      <c r="L418" s="15">
        <f t="shared" si="74"/>
        <v>936800</v>
      </c>
      <c r="M418" s="15">
        <f t="shared" si="74"/>
        <v>910999.3</v>
      </c>
      <c r="N418" s="15">
        <f t="shared" si="74"/>
        <v>806800</v>
      </c>
      <c r="O418" s="15">
        <f t="shared" si="74"/>
        <v>806800</v>
      </c>
      <c r="P418" s="5"/>
    </row>
    <row r="419" spans="1:16">
      <c r="A419" s="31"/>
      <c r="B419" s="30"/>
      <c r="C419" s="7" t="s">
        <v>5</v>
      </c>
      <c r="D419" s="5"/>
      <c r="E419" s="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5"/>
    </row>
    <row r="420" spans="1:16" ht="27.75" customHeight="1">
      <c r="A420" s="31"/>
      <c r="B420" s="30"/>
      <c r="C420" s="7" t="s">
        <v>18</v>
      </c>
      <c r="D420" s="5"/>
      <c r="E420" s="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5"/>
    </row>
    <row r="421" spans="1:16">
      <c r="A421" s="31"/>
      <c r="B421" s="30"/>
      <c r="C421" s="7" t="s">
        <v>19</v>
      </c>
      <c r="D421" s="5"/>
      <c r="E421" s="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5"/>
    </row>
    <row r="422" spans="1:16" ht="24">
      <c r="A422" s="31"/>
      <c r="B422" s="30"/>
      <c r="C422" s="7" t="s">
        <v>22</v>
      </c>
      <c r="D422" s="5"/>
      <c r="E422" s="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5"/>
    </row>
    <row r="423" spans="1:16">
      <c r="A423" s="31"/>
      <c r="B423" s="30"/>
      <c r="C423" s="7" t="s">
        <v>20</v>
      </c>
      <c r="D423" s="5"/>
      <c r="E423" s="5"/>
      <c r="F423" s="15">
        <v>268800</v>
      </c>
      <c r="G423" s="15">
        <v>140000</v>
      </c>
      <c r="H423" s="15">
        <v>448000</v>
      </c>
      <c r="I423" s="15">
        <v>425247.2</v>
      </c>
      <c r="J423" s="15">
        <v>537600</v>
      </c>
      <c r="K423" s="15">
        <v>504260.6</v>
      </c>
      <c r="L423" s="15">
        <v>936800</v>
      </c>
      <c r="M423" s="15">
        <v>910999.3</v>
      </c>
      <c r="N423" s="15">
        <v>806800</v>
      </c>
      <c r="O423" s="15">
        <v>806800</v>
      </c>
      <c r="P423" s="5"/>
    </row>
    <row r="424" spans="1:16" ht="15.75" customHeight="1">
      <c r="A424" s="31"/>
      <c r="B424" s="30"/>
      <c r="C424" s="7" t="s">
        <v>21</v>
      </c>
      <c r="D424" s="5"/>
      <c r="E424" s="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5"/>
    </row>
    <row r="425" spans="1:16" ht="16.149999999999999" customHeight="1">
      <c r="A425" s="30" t="s">
        <v>77</v>
      </c>
      <c r="B425" s="30" t="s">
        <v>142</v>
      </c>
      <c r="C425" s="7" t="s">
        <v>4</v>
      </c>
      <c r="D425" s="5"/>
      <c r="E425" s="5"/>
      <c r="F425" s="15">
        <f>F427+F428+F429+F430+F431</f>
        <v>520000</v>
      </c>
      <c r="G425" s="15">
        <f t="shared" ref="G425:O425" si="75">G427+G428+G429+G430+G431</f>
        <v>520000</v>
      </c>
      <c r="H425" s="15">
        <f t="shared" si="75"/>
        <v>1290000</v>
      </c>
      <c r="I425" s="15">
        <f t="shared" si="75"/>
        <v>1112000</v>
      </c>
      <c r="J425" s="15">
        <f t="shared" si="75"/>
        <v>1653600</v>
      </c>
      <c r="K425" s="15">
        <f t="shared" si="75"/>
        <v>1452000</v>
      </c>
      <c r="L425" s="15">
        <f t="shared" si="75"/>
        <v>2742020</v>
      </c>
      <c r="M425" s="15">
        <f t="shared" si="75"/>
        <v>2571375</v>
      </c>
      <c r="N425" s="15">
        <f t="shared" si="75"/>
        <v>3624420</v>
      </c>
      <c r="O425" s="15">
        <f t="shared" si="75"/>
        <v>3624420</v>
      </c>
      <c r="P425" s="5"/>
    </row>
    <row r="426" spans="1:16">
      <c r="A426" s="31"/>
      <c r="B426" s="30"/>
      <c r="C426" s="7" t="s">
        <v>5</v>
      </c>
      <c r="D426" s="5"/>
      <c r="E426" s="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5"/>
    </row>
    <row r="427" spans="1:16" ht="24.75" customHeight="1">
      <c r="A427" s="31"/>
      <c r="B427" s="30"/>
      <c r="C427" s="7" t="s">
        <v>18</v>
      </c>
      <c r="D427" s="5"/>
      <c r="E427" s="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5"/>
    </row>
    <row r="428" spans="1:16" ht="18.600000000000001" customHeight="1">
      <c r="A428" s="31"/>
      <c r="B428" s="30"/>
      <c r="C428" s="7" t="s">
        <v>19</v>
      </c>
      <c r="D428" s="5"/>
      <c r="E428" s="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5"/>
    </row>
    <row r="429" spans="1:16" ht="27.75" customHeight="1">
      <c r="A429" s="31"/>
      <c r="B429" s="30"/>
      <c r="C429" s="7" t="s">
        <v>22</v>
      </c>
      <c r="D429" s="5"/>
      <c r="E429" s="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5"/>
    </row>
    <row r="430" spans="1:16" ht="16.899999999999999" customHeight="1">
      <c r="A430" s="31"/>
      <c r="B430" s="30"/>
      <c r="C430" s="7" t="s">
        <v>20</v>
      </c>
      <c r="D430" s="5"/>
      <c r="E430" s="5"/>
      <c r="F430" s="15">
        <v>520000</v>
      </c>
      <c r="G430" s="15">
        <v>520000</v>
      </c>
      <c r="H430" s="15">
        <v>1290000</v>
      </c>
      <c r="I430" s="15">
        <v>1112000</v>
      </c>
      <c r="J430" s="15">
        <v>1653600</v>
      </c>
      <c r="K430" s="15">
        <v>1452000</v>
      </c>
      <c r="L430" s="15">
        <v>2742020</v>
      </c>
      <c r="M430" s="15">
        <v>2571375</v>
      </c>
      <c r="N430" s="15">
        <v>3624420</v>
      </c>
      <c r="O430" s="15">
        <v>3624420</v>
      </c>
      <c r="P430" s="5"/>
    </row>
    <row r="431" spans="1:16" ht="18.600000000000001" customHeight="1">
      <c r="A431" s="31"/>
      <c r="B431" s="30"/>
      <c r="C431" s="7" t="s">
        <v>21</v>
      </c>
      <c r="D431" s="5"/>
      <c r="E431" s="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5"/>
    </row>
    <row r="432" spans="1:16" ht="39" customHeight="1">
      <c r="A432" s="30" t="s">
        <v>78</v>
      </c>
      <c r="B432" s="30" t="s">
        <v>176</v>
      </c>
      <c r="C432" s="7" t="s">
        <v>4</v>
      </c>
      <c r="D432" s="5"/>
      <c r="E432" s="5"/>
      <c r="F432" s="15">
        <f>F434+F435+F436+F437+F438</f>
        <v>151025</v>
      </c>
      <c r="G432" s="15">
        <f t="shared" ref="G432:O432" si="76">G434+G435+G436+G437+G438</f>
        <v>151025</v>
      </c>
      <c r="H432" s="15">
        <f t="shared" si="76"/>
        <v>301667.51</v>
      </c>
      <c r="I432" s="15">
        <f t="shared" si="76"/>
        <v>301667.51</v>
      </c>
      <c r="J432" s="15">
        <f t="shared" si="76"/>
        <v>458075</v>
      </c>
      <c r="K432" s="15">
        <f t="shared" si="76"/>
        <v>458075</v>
      </c>
      <c r="L432" s="15">
        <f t="shared" si="76"/>
        <v>804100</v>
      </c>
      <c r="M432" s="15">
        <f t="shared" si="76"/>
        <v>753236.28</v>
      </c>
      <c r="N432" s="15">
        <f t="shared" si="76"/>
        <v>504100</v>
      </c>
      <c r="O432" s="15">
        <f t="shared" si="76"/>
        <v>504100</v>
      </c>
      <c r="P432" s="5"/>
    </row>
    <row r="433" spans="1:16">
      <c r="A433" s="31"/>
      <c r="B433" s="30"/>
      <c r="C433" s="7" t="s">
        <v>5</v>
      </c>
      <c r="D433" s="5"/>
      <c r="E433" s="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5"/>
    </row>
    <row r="434" spans="1:16" ht="23.25" customHeight="1">
      <c r="A434" s="31"/>
      <c r="B434" s="30"/>
      <c r="C434" s="7" t="s">
        <v>18</v>
      </c>
      <c r="D434" s="5"/>
      <c r="E434" s="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5"/>
    </row>
    <row r="435" spans="1:16" ht="20.25" customHeight="1">
      <c r="A435" s="31"/>
      <c r="B435" s="30"/>
      <c r="C435" s="7" t="s">
        <v>19</v>
      </c>
      <c r="D435" s="5"/>
      <c r="E435" s="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5"/>
    </row>
    <row r="436" spans="1:16" ht="30.75" customHeight="1">
      <c r="A436" s="31"/>
      <c r="B436" s="30"/>
      <c r="C436" s="7" t="s">
        <v>22</v>
      </c>
      <c r="D436" s="5"/>
      <c r="E436" s="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5"/>
    </row>
    <row r="437" spans="1:16" ht="28.5" customHeight="1">
      <c r="A437" s="31"/>
      <c r="B437" s="30"/>
      <c r="C437" s="7" t="s">
        <v>20</v>
      </c>
      <c r="D437" s="5"/>
      <c r="E437" s="5"/>
      <c r="F437" s="15">
        <v>151025</v>
      </c>
      <c r="G437" s="15">
        <v>151025</v>
      </c>
      <c r="H437" s="15">
        <v>301667.51</v>
      </c>
      <c r="I437" s="15">
        <v>301667.51</v>
      </c>
      <c r="J437" s="15">
        <v>458075</v>
      </c>
      <c r="K437" s="15">
        <v>458075</v>
      </c>
      <c r="L437" s="15">
        <v>804100</v>
      </c>
      <c r="M437" s="15">
        <v>753236.28</v>
      </c>
      <c r="N437" s="15">
        <v>504100</v>
      </c>
      <c r="O437" s="15">
        <v>504100</v>
      </c>
      <c r="P437" s="5"/>
    </row>
    <row r="438" spans="1:16" ht="36" customHeight="1">
      <c r="A438" s="31"/>
      <c r="B438" s="30"/>
      <c r="C438" s="7" t="s">
        <v>21</v>
      </c>
      <c r="D438" s="5"/>
      <c r="E438" s="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5"/>
    </row>
    <row r="439" spans="1:16">
      <c r="A439" s="30" t="s">
        <v>79</v>
      </c>
      <c r="B439" s="46" t="s">
        <v>80</v>
      </c>
      <c r="C439" s="7" t="s">
        <v>4</v>
      </c>
      <c r="D439" s="5"/>
      <c r="E439" s="5"/>
      <c r="F439" s="15">
        <f>F441+F442+F443+F444+F445</f>
        <v>0</v>
      </c>
      <c r="G439" s="15">
        <f t="shared" ref="G439:O439" si="77">G441+G442+G443+G444+G445</f>
        <v>0</v>
      </c>
      <c r="H439" s="15">
        <f t="shared" si="77"/>
        <v>0</v>
      </c>
      <c r="I439" s="15">
        <f t="shared" si="77"/>
        <v>0</v>
      </c>
      <c r="J439" s="15">
        <f t="shared" si="77"/>
        <v>0</v>
      </c>
      <c r="K439" s="15">
        <f t="shared" si="77"/>
        <v>0</v>
      </c>
      <c r="L439" s="15">
        <f t="shared" si="77"/>
        <v>1281669.48</v>
      </c>
      <c r="M439" s="15">
        <f t="shared" si="77"/>
        <v>1281669.48</v>
      </c>
      <c r="N439" s="15">
        <f t="shared" si="77"/>
        <v>1957800</v>
      </c>
      <c r="O439" s="15">
        <f t="shared" si="77"/>
        <v>1957800</v>
      </c>
      <c r="P439" s="5"/>
    </row>
    <row r="440" spans="1:16">
      <c r="A440" s="31"/>
      <c r="B440" s="46"/>
      <c r="C440" s="7" t="s">
        <v>5</v>
      </c>
      <c r="D440" s="5"/>
      <c r="E440" s="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5"/>
    </row>
    <row r="441" spans="1:16" ht="25.5" customHeight="1">
      <c r="A441" s="31"/>
      <c r="B441" s="46"/>
      <c r="C441" s="7" t="s">
        <v>18</v>
      </c>
      <c r="D441" s="5"/>
      <c r="E441" s="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5"/>
    </row>
    <row r="442" spans="1:16">
      <c r="A442" s="31"/>
      <c r="B442" s="46"/>
      <c r="C442" s="7" t="s">
        <v>19</v>
      </c>
      <c r="D442" s="5"/>
      <c r="E442" s="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5"/>
    </row>
    <row r="443" spans="1:16" ht="24">
      <c r="A443" s="31"/>
      <c r="B443" s="46"/>
      <c r="C443" s="7" t="s">
        <v>22</v>
      </c>
      <c r="D443" s="5"/>
      <c r="E443" s="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5"/>
    </row>
    <row r="444" spans="1:16">
      <c r="A444" s="31"/>
      <c r="B444" s="46"/>
      <c r="C444" s="7" t="s">
        <v>20</v>
      </c>
      <c r="D444" s="5"/>
      <c r="E444" s="5"/>
      <c r="F444" s="15">
        <v>0</v>
      </c>
      <c r="G444" s="15">
        <v>0</v>
      </c>
      <c r="H444" s="15">
        <v>0</v>
      </c>
      <c r="I444" s="15">
        <v>0</v>
      </c>
      <c r="J444" s="15">
        <v>0</v>
      </c>
      <c r="K444" s="15">
        <v>0</v>
      </c>
      <c r="L444" s="15">
        <v>1281669.48</v>
      </c>
      <c r="M444" s="15">
        <v>1281669.48</v>
      </c>
      <c r="N444" s="15">
        <v>1957800</v>
      </c>
      <c r="O444" s="15">
        <v>1957800</v>
      </c>
      <c r="P444" s="5"/>
    </row>
    <row r="445" spans="1:16" ht="15.75" customHeight="1">
      <c r="A445" s="31"/>
      <c r="B445" s="46"/>
      <c r="C445" s="7" t="s">
        <v>21</v>
      </c>
      <c r="D445" s="5"/>
      <c r="E445" s="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5"/>
    </row>
    <row r="446" spans="1:16">
      <c r="A446" s="30" t="s">
        <v>81</v>
      </c>
      <c r="B446" s="30" t="s">
        <v>82</v>
      </c>
      <c r="C446" s="7" t="s">
        <v>4</v>
      </c>
      <c r="D446" s="5"/>
      <c r="E446" s="5"/>
      <c r="F446" s="15">
        <f>F448+F449+F450+F451+F452</f>
        <v>0</v>
      </c>
      <c r="G446" s="15">
        <f t="shared" ref="G446:O446" si="78">G448+G449+G450+G451+G452</f>
        <v>0</v>
      </c>
      <c r="H446" s="15">
        <f t="shared" si="78"/>
        <v>0</v>
      </c>
      <c r="I446" s="15">
        <f t="shared" si="78"/>
        <v>0</v>
      </c>
      <c r="J446" s="15">
        <f t="shared" si="78"/>
        <v>0</v>
      </c>
      <c r="K446" s="15">
        <f t="shared" si="78"/>
        <v>0</v>
      </c>
      <c r="L446" s="15">
        <f t="shared" si="78"/>
        <v>86993</v>
      </c>
      <c r="M446" s="15">
        <f t="shared" si="78"/>
        <v>86993</v>
      </c>
      <c r="N446" s="15">
        <f t="shared" si="78"/>
        <v>196000</v>
      </c>
      <c r="O446" s="15">
        <f t="shared" si="78"/>
        <v>196000</v>
      </c>
      <c r="P446" s="5"/>
    </row>
    <row r="447" spans="1:16">
      <c r="A447" s="31"/>
      <c r="B447" s="30"/>
      <c r="C447" s="7" t="s">
        <v>5</v>
      </c>
      <c r="D447" s="5"/>
      <c r="E447" s="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5"/>
    </row>
    <row r="448" spans="1:16" ht="25.5" customHeight="1">
      <c r="A448" s="31"/>
      <c r="B448" s="30"/>
      <c r="C448" s="7" t="s">
        <v>18</v>
      </c>
      <c r="D448" s="5"/>
      <c r="E448" s="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5"/>
    </row>
    <row r="449" spans="1:16">
      <c r="A449" s="31"/>
      <c r="B449" s="30"/>
      <c r="C449" s="7" t="s">
        <v>19</v>
      </c>
      <c r="D449" s="5"/>
      <c r="E449" s="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5"/>
    </row>
    <row r="450" spans="1:16" ht="24">
      <c r="A450" s="31"/>
      <c r="B450" s="30"/>
      <c r="C450" s="7" t="s">
        <v>22</v>
      </c>
      <c r="D450" s="5"/>
      <c r="E450" s="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5"/>
    </row>
    <row r="451" spans="1:16">
      <c r="A451" s="31"/>
      <c r="B451" s="30"/>
      <c r="C451" s="7" t="s">
        <v>20</v>
      </c>
      <c r="D451" s="5"/>
      <c r="E451" s="5"/>
      <c r="F451" s="15">
        <v>0</v>
      </c>
      <c r="G451" s="15">
        <v>0</v>
      </c>
      <c r="H451" s="15">
        <v>0</v>
      </c>
      <c r="I451" s="15">
        <v>0</v>
      </c>
      <c r="J451" s="15">
        <v>0</v>
      </c>
      <c r="K451" s="15">
        <v>0</v>
      </c>
      <c r="L451" s="15">
        <v>86993</v>
      </c>
      <c r="M451" s="15">
        <v>86993</v>
      </c>
      <c r="N451" s="15">
        <v>196000</v>
      </c>
      <c r="O451" s="15">
        <v>196000</v>
      </c>
      <c r="P451" s="5"/>
    </row>
    <row r="452" spans="1:16" ht="17.25" customHeight="1">
      <c r="A452" s="31"/>
      <c r="B452" s="30"/>
      <c r="C452" s="7" t="s">
        <v>21</v>
      </c>
      <c r="D452" s="5"/>
      <c r="E452" s="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5"/>
    </row>
    <row r="453" spans="1:16">
      <c r="A453" s="30" t="s">
        <v>83</v>
      </c>
      <c r="B453" s="46" t="s">
        <v>119</v>
      </c>
      <c r="C453" s="7" t="s">
        <v>4</v>
      </c>
      <c r="D453" s="5"/>
      <c r="E453" s="5"/>
      <c r="F453" s="15">
        <f>F455+F456+F457+F458+F459</f>
        <v>654000</v>
      </c>
      <c r="G453" s="15">
        <f t="shared" ref="G453:O453" si="79">G455+G456+G457+G458+G459</f>
        <v>510822.22</v>
      </c>
      <c r="H453" s="15">
        <f t="shared" si="79"/>
        <v>1226500</v>
      </c>
      <c r="I453" s="15">
        <f t="shared" si="79"/>
        <v>1173670.71</v>
      </c>
      <c r="J453" s="15">
        <f t="shared" si="79"/>
        <v>1407100</v>
      </c>
      <c r="K453" s="15">
        <f t="shared" si="79"/>
        <v>1231725.9099999999</v>
      </c>
      <c r="L453" s="15">
        <f t="shared" si="79"/>
        <v>2111300</v>
      </c>
      <c r="M453" s="15">
        <f t="shared" si="79"/>
        <v>1998876.87</v>
      </c>
      <c r="N453" s="15">
        <f t="shared" si="79"/>
        <v>2111300</v>
      </c>
      <c r="O453" s="15">
        <f t="shared" si="79"/>
        <v>2111300</v>
      </c>
      <c r="P453" s="5"/>
    </row>
    <row r="454" spans="1:16">
      <c r="A454" s="31"/>
      <c r="B454" s="46"/>
      <c r="C454" s="7" t="s">
        <v>5</v>
      </c>
      <c r="D454" s="5"/>
      <c r="E454" s="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5"/>
    </row>
    <row r="455" spans="1:16" ht="30" customHeight="1">
      <c r="A455" s="31"/>
      <c r="B455" s="46"/>
      <c r="C455" s="7" t="s">
        <v>18</v>
      </c>
      <c r="D455" s="5"/>
      <c r="E455" s="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5"/>
    </row>
    <row r="456" spans="1:16">
      <c r="A456" s="31"/>
      <c r="B456" s="46"/>
      <c r="C456" s="7" t="s">
        <v>19</v>
      </c>
      <c r="D456" s="5"/>
      <c r="E456" s="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5"/>
    </row>
    <row r="457" spans="1:16" ht="24">
      <c r="A457" s="31"/>
      <c r="B457" s="46"/>
      <c r="C457" s="7" t="s">
        <v>22</v>
      </c>
      <c r="D457" s="5"/>
      <c r="E457" s="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5"/>
    </row>
    <row r="458" spans="1:16">
      <c r="A458" s="31"/>
      <c r="B458" s="46"/>
      <c r="C458" s="7" t="s">
        <v>20</v>
      </c>
      <c r="D458" s="5"/>
      <c r="E458" s="5"/>
      <c r="F458" s="15">
        <v>654000</v>
      </c>
      <c r="G458" s="15">
        <v>510822.22</v>
      </c>
      <c r="H458" s="15">
        <v>1226500</v>
      </c>
      <c r="I458" s="15">
        <v>1173670.71</v>
      </c>
      <c r="J458" s="15">
        <v>1407100</v>
      </c>
      <c r="K458" s="15">
        <v>1231725.9099999999</v>
      </c>
      <c r="L458" s="15">
        <v>2111300</v>
      </c>
      <c r="M458" s="15">
        <v>1998876.87</v>
      </c>
      <c r="N458" s="15">
        <v>2111300</v>
      </c>
      <c r="O458" s="15">
        <v>2111300</v>
      </c>
      <c r="P458" s="5"/>
    </row>
    <row r="459" spans="1:16" ht="16.5" customHeight="1">
      <c r="A459" s="31"/>
      <c r="B459" s="46"/>
      <c r="C459" s="7" t="s">
        <v>21</v>
      </c>
      <c r="D459" s="5"/>
      <c r="E459" s="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5"/>
    </row>
    <row r="460" spans="1:16">
      <c r="A460" s="30" t="s">
        <v>84</v>
      </c>
      <c r="B460" s="30" t="s">
        <v>163</v>
      </c>
      <c r="C460" s="7" t="s">
        <v>4</v>
      </c>
      <c r="D460" s="5"/>
      <c r="E460" s="5"/>
      <c r="F460" s="18">
        <f>F462+F463+F464+F465+F466</f>
        <v>20000</v>
      </c>
      <c r="G460" s="18">
        <f t="shared" ref="G460:O460" si="80">G462+G463+G464+G465+G466</f>
        <v>20000</v>
      </c>
      <c r="H460" s="18">
        <f t="shared" si="80"/>
        <v>40000</v>
      </c>
      <c r="I460" s="18">
        <f t="shared" si="80"/>
        <v>40000</v>
      </c>
      <c r="J460" s="18">
        <f t="shared" si="80"/>
        <v>60000</v>
      </c>
      <c r="K460" s="18">
        <f t="shared" si="80"/>
        <v>52000</v>
      </c>
      <c r="L460" s="15">
        <f t="shared" si="80"/>
        <v>80000</v>
      </c>
      <c r="M460" s="15">
        <f t="shared" si="80"/>
        <v>80000</v>
      </c>
      <c r="N460" s="15">
        <f t="shared" si="80"/>
        <v>80000</v>
      </c>
      <c r="O460" s="15">
        <f t="shared" si="80"/>
        <v>80000</v>
      </c>
      <c r="P460" s="5"/>
    </row>
    <row r="461" spans="1:16">
      <c r="A461" s="31"/>
      <c r="B461" s="30"/>
      <c r="C461" s="7" t="s">
        <v>5</v>
      </c>
      <c r="D461" s="5"/>
      <c r="E461" s="5"/>
      <c r="F461" s="18"/>
      <c r="G461" s="18"/>
      <c r="H461" s="18"/>
      <c r="I461" s="18"/>
      <c r="J461" s="18"/>
      <c r="K461" s="18"/>
      <c r="L461" s="15"/>
      <c r="M461" s="15"/>
      <c r="N461" s="15"/>
      <c r="O461" s="15"/>
      <c r="P461" s="5"/>
    </row>
    <row r="462" spans="1:16" ht="26.25" customHeight="1">
      <c r="A462" s="31"/>
      <c r="B462" s="30"/>
      <c r="C462" s="7" t="s">
        <v>18</v>
      </c>
      <c r="D462" s="5"/>
      <c r="E462" s="5"/>
      <c r="F462" s="18"/>
      <c r="G462" s="18"/>
      <c r="H462" s="18"/>
      <c r="I462" s="18"/>
      <c r="J462" s="18"/>
      <c r="K462" s="18"/>
      <c r="L462" s="15"/>
      <c r="M462" s="15"/>
      <c r="N462" s="15"/>
      <c r="O462" s="15"/>
      <c r="P462" s="5"/>
    </row>
    <row r="463" spans="1:16">
      <c r="A463" s="31"/>
      <c r="B463" s="30"/>
      <c r="C463" s="7" t="s">
        <v>19</v>
      </c>
      <c r="D463" s="5"/>
      <c r="E463" s="5"/>
      <c r="F463" s="18"/>
      <c r="G463" s="18"/>
      <c r="H463" s="18"/>
      <c r="I463" s="18"/>
      <c r="J463" s="18"/>
      <c r="K463" s="18"/>
      <c r="L463" s="15"/>
      <c r="M463" s="15"/>
      <c r="N463" s="15"/>
      <c r="O463" s="15"/>
      <c r="P463" s="5"/>
    </row>
    <row r="464" spans="1:16" ht="24">
      <c r="A464" s="31"/>
      <c r="B464" s="30"/>
      <c r="C464" s="7" t="s">
        <v>22</v>
      </c>
      <c r="D464" s="5"/>
      <c r="E464" s="5"/>
      <c r="F464" s="18"/>
      <c r="G464" s="18"/>
      <c r="H464" s="18"/>
      <c r="I464" s="18"/>
      <c r="J464" s="18"/>
      <c r="K464" s="18"/>
      <c r="L464" s="15"/>
      <c r="M464" s="15"/>
      <c r="N464" s="15"/>
      <c r="O464" s="15"/>
      <c r="P464" s="5"/>
    </row>
    <row r="465" spans="1:16">
      <c r="A465" s="31"/>
      <c r="B465" s="30"/>
      <c r="C465" s="7" t="s">
        <v>20</v>
      </c>
      <c r="D465" s="5"/>
      <c r="E465" s="5"/>
      <c r="F465" s="18">
        <v>20000</v>
      </c>
      <c r="G465" s="18">
        <v>20000</v>
      </c>
      <c r="H465" s="18">
        <v>40000</v>
      </c>
      <c r="I465" s="18">
        <v>40000</v>
      </c>
      <c r="J465" s="18">
        <v>60000</v>
      </c>
      <c r="K465" s="18">
        <v>52000</v>
      </c>
      <c r="L465" s="15">
        <v>80000</v>
      </c>
      <c r="M465" s="15">
        <v>80000</v>
      </c>
      <c r="N465" s="15">
        <v>80000</v>
      </c>
      <c r="O465" s="15">
        <v>80000</v>
      </c>
      <c r="P465" s="5"/>
    </row>
    <row r="466" spans="1:16" ht="16.5" customHeight="1">
      <c r="A466" s="31"/>
      <c r="B466" s="30"/>
      <c r="C466" s="7" t="s">
        <v>21</v>
      </c>
      <c r="D466" s="5"/>
      <c r="E466" s="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5"/>
    </row>
    <row r="467" spans="1:16" ht="30.75" customHeight="1">
      <c r="A467" s="30" t="s">
        <v>186</v>
      </c>
      <c r="B467" s="30" t="s">
        <v>198</v>
      </c>
      <c r="C467" s="7" t="s">
        <v>4</v>
      </c>
      <c r="D467" s="23"/>
      <c r="E467" s="23"/>
      <c r="F467" s="18">
        <f>F469+F470+F471+F472+F473</f>
        <v>0</v>
      </c>
      <c r="G467" s="18">
        <f t="shared" ref="G467:O467" si="81">G469+G470+G471+G472+G473</f>
        <v>0</v>
      </c>
      <c r="H467" s="18">
        <f t="shared" si="81"/>
        <v>0</v>
      </c>
      <c r="I467" s="18">
        <f t="shared" si="81"/>
        <v>0</v>
      </c>
      <c r="J467" s="18">
        <f t="shared" si="81"/>
        <v>0</v>
      </c>
      <c r="K467" s="18">
        <f t="shared" si="81"/>
        <v>0</v>
      </c>
      <c r="L467" s="15">
        <f t="shared" si="81"/>
        <v>40000</v>
      </c>
      <c r="M467" s="15">
        <f t="shared" si="81"/>
        <v>36550</v>
      </c>
      <c r="N467" s="15">
        <f t="shared" si="81"/>
        <v>0</v>
      </c>
      <c r="O467" s="15">
        <f t="shared" si="81"/>
        <v>0</v>
      </c>
      <c r="P467" s="23"/>
    </row>
    <row r="468" spans="1:16">
      <c r="A468" s="31"/>
      <c r="B468" s="30"/>
      <c r="C468" s="7" t="s">
        <v>5</v>
      </c>
      <c r="D468" s="23"/>
      <c r="E468" s="23"/>
      <c r="F468" s="18"/>
      <c r="G468" s="18"/>
      <c r="H468" s="18"/>
      <c r="I468" s="18"/>
      <c r="J468" s="18"/>
      <c r="K468" s="18"/>
      <c r="L468" s="15"/>
      <c r="M468" s="15"/>
      <c r="N468" s="15"/>
      <c r="O468" s="15"/>
      <c r="P468" s="23"/>
    </row>
    <row r="469" spans="1:16" ht="26.25" customHeight="1">
      <c r="A469" s="31"/>
      <c r="B469" s="30"/>
      <c r="C469" s="7" t="s">
        <v>18</v>
      </c>
      <c r="D469" s="23"/>
      <c r="E469" s="23"/>
      <c r="F469" s="18"/>
      <c r="G469" s="18"/>
      <c r="H469" s="18"/>
      <c r="I469" s="18"/>
      <c r="J469" s="18"/>
      <c r="K469" s="18"/>
      <c r="L469" s="15"/>
      <c r="M469" s="15"/>
      <c r="N469" s="15"/>
      <c r="O469" s="15"/>
      <c r="P469" s="23"/>
    </row>
    <row r="470" spans="1:16" ht="23.25" customHeight="1">
      <c r="A470" s="31"/>
      <c r="B470" s="30"/>
      <c r="C470" s="7" t="s">
        <v>19</v>
      </c>
      <c r="D470" s="23"/>
      <c r="E470" s="23"/>
      <c r="F470" s="18">
        <v>0</v>
      </c>
      <c r="G470" s="18">
        <v>0</v>
      </c>
      <c r="H470" s="18">
        <v>0</v>
      </c>
      <c r="I470" s="18">
        <v>0</v>
      </c>
      <c r="J470" s="18">
        <v>0</v>
      </c>
      <c r="K470" s="18">
        <v>0</v>
      </c>
      <c r="L470" s="15">
        <v>40000</v>
      </c>
      <c r="M470" s="15">
        <v>36550</v>
      </c>
      <c r="N470" s="15">
        <v>0</v>
      </c>
      <c r="O470" s="15">
        <v>0</v>
      </c>
      <c r="P470" s="23"/>
    </row>
    <row r="471" spans="1:16" ht="24">
      <c r="A471" s="31"/>
      <c r="B471" s="30"/>
      <c r="C471" s="7" t="s">
        <v>22</v>
      </c>
      <c r="D471" s="23"/>
      <c r="E471" s="23"/>
      <c r="F471" s="18"/>
      <c r="G471" s="18"/>
      <c r="H471" s="18"/>
      <c r="I471" s="18"/>
      <c r="J471" s="18"/>
      <c r="K471" s="18"/>
      <c r="L471" s="15"/>
      <c r="M471" s="15"/>
      <c r="N471" s="15"/>
      <c r="O471" s="15"/>
      <c r="P471" s="23"/>
    </row>
    <row r="472" spans="1:16">
      <c r="A472" s="31"/>
      <c r="B472" s="30"/>
      <c r="C472" s="7" t="s">
        <v>20</v>
      </c>
      <c r="D472" s="23"/>
      <c r="E472" s="23"/>
      <c r="F472" s="18"/>
      <c r="G472" s="18"/>
      <c r="H472" s="18"/>
      <c r="I472" s="18"/>
      <c r="J472" s="18"/>
      <c r="K472" s="18"/>
      <c r="L472" s="15"/>
      <c r="M472" s="15"/>
      <c r="N472" s="15"/>
      <c r="O472" s="15"/>
      <c r="P472" s="23"/>
    </row>
    <row r="473" spans="1:16" ht="16.5" customHeight="1">
      <c r="A473" s="31"/>
      <c r="B473" s="30"/>
      <c r="C473" s="7" t="s">
        <v>21</v>
      </c>
      <c r="D473" s="23"/>
      <c r="E473" s="23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23"/>
    </row>
    <row r="474" spans="1:16">
      <c r="A474" s="30" t="s">
        <v>85</v>
      </c>
      <c r="B474" s="30" t="s">
        <v>86</v>
      </c>
      <c r="C474" s="7" t="s">
        <v>4</v>
      </c>
      <c r="D474" s="17"/>
      <c r="E474" s="17"/>
      <c r="F474" s="16">
        <f>F475+F476+F477+F478+F479+F480</f>
        <v>102732900</v>
      </c>
      <c r="G474" s="16">
        <f t="shared" ref="G474:O474" si="82">G475+G476+G477+G478+G479+G480</f>
        <v>97886462.109999999</v>
      </c>
      <c r="H474" s="16">
        <f t="shared" si="82"/>
        <v>205257000</v>
      </c>
      <c r="I474" s="16">
        <f t="shared" si="82"/>
        <v>200233522.46000001</v>
      </c>
      <c r="J474" s="16">
        <f t="shared" si="82"/>
        <v>298842850</v>
      </c>
      <c r="K474" s="16">
        <f t="shared" si="82"/>
        <v>295729289.81999999</v>
      </c>
      <c r="L474" s="16">
        <f t="shared" si="82"/>
        <v>413616548.14999998</v>
      </c>
      <c r="M474" s="16">
        <f t="shared" si="82"/>
        <v>399119607.06</v>
      </c>
      <c r="N474" s="16">
        <f t="shared" si="82"/>
        <v>392780800</v>
      </c>
      <c r="O474" s="16">
        <f t="shared" si="82"/>
        <v>393408400</v>
      </c>
      <c r="P474" s="5"/>
    </row>
    <row r="475" spans="1:16">
      <c r="A475" s="31"/>
      <c r="B475" s="30"/>
      <c r="C475" s="7" t="s">
        <v>5</v>
      </c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5"/>
    </row>
    <row r="476" spans="1:16" ht="27.75" customHeight="1">
      <c r="A476" s="31"/>
      <c r="B476" s="30"/>
      <c r="C476" s="7" t="s">
        <v>18</v>
      </c>
      <c r="D476" s="17"/>
      <c r="E476" s="17"/>
      <c r="F476" s="16">
        <f>F483+F490+F497+F504+F511+F518+F525</f>
        <v>28532100</v>
      </c>
      <c r="G476" s="16">
        <f t="shared" ref="G476:O476" si="83">G483+G490+G497+G504+G511+G518+G525</f>
        <v>26524400</v>
      </c>
      <c r="H476" s="16">
        <f t="shared" si="83"/>
        <v>57064200</v>
      </c>
      <c r="I476" s="16">
        <f t="shared" si="83"/>
        <v>53843875.439999998</v>
      </c>
      <c r="J476" s="16">
        <f t="shared" si="83"/>
        <v>79776400</v>
      </c>
      <c r="K476" s="16">
        <f t="shared" si="83"/>
        <v>79599963.810000002</v>
      </c>
      <c r="L476" s="16">
        <f t="shared" si="83"/>
        <v>117421110</v>
      </c>
      <c r="M476" s="16">
        <f t="shared" si="83"/>
        <v>106465884.19</v>
      </c>
      <c r="N476" s="16">
        <f t="shared" si="83"/>
        <v>69150000</v>
      </c>
      <c r="O476" s="16">
        <f t="shared" si="83"/>
        <v>69777600</v>
      </c>
      <c r="P476" s="5"/>
    </row>
    <row r="477" spans="1:16">
      <c r="A477" s="31"/>
      <c r="B477" s="30"/>
      <c r="C477" s="7" t="s">
        <v>19</v>
      </c>
      <c r="D477" s="17"/>
      <c r="E477" s="17"/>
      <c r="F477" s="16">
        <f>F484+F491+F498+F505+F512+F519+F526</f>
        <v>72515300</v>
      </c>
      <c r="G477" s="16">
        <f t="shared" ref="G477:O477" si="84">G484+G491+G498+G505+G512+G519+G526</f>
        <v>70014572.540000007</v>
      </c>
      <c r="H477" s="16">
        <f t="shared" si="84"/>
        <v>144323800</v>
      </c>
      <c r="I477" s="16">
        <f t="shared" si="84"/>
        <v>143218802.40000001</v>
      </c>
      <c r="J477" s="16">
        <f t="shared" si="84"/>
        <v>213007950</v>
      </c>
      <c r="K477" s="16">
        <f t="shared" si="84"/>
        <v>211035360.31999999</v>
      </c>
      <c r="L477" s="16">
        <f t="shared" si="84"/>
        <v>287172438.14999998</v>
      </c>
      <c r="M477" s="16">
        <f t="shared" si="84"/>
        <v>285086680.34000003</v>
      </c>
      <c r="N477" s="16">
        <f t="shared" si="84"/>
        <v>314582800</v>
      </c>
      <c r="O477" s="16">
        <f t="shared" si="84"/>
        <v>314582800</v>
      </c>
      <c r="P477" s="5"/>
    </row>
    <row r="478" spans="1:16" ht="24">
      <c r="A478" s="31"/>
      <c r="B478" s="30"/>
      <c r="C478" s="7" t="s">
        <v>22</v>
      </c>
      <c r="D478" s="17"/>
      <c r="E478" s="17"/>
      <c r="F478" s="16">
        <f>F485+F492+F499+F506+F513+F520+F527</f>
        <v>0</v>
      </c>
      <c r="G478" s="16">
        <f t="shared" ref="G478:O478" si="85">G485+G492+G499+G506+G513+G520+G527</f>
        <v>0</v>
      </c>
      <c r="H478" s="16">
        <f t="shared" si="85"/>
        <v>0</v>
      </c>
      <c r="I478" s="16">
        <f t="shared" si="85"/>
        <v>0</v>
      </c>
      <c r="J478" s="16">
        <f t="shared" si="85"/>
        <v>0</v>
      </c>
      <c r="K478" s="16">
        <f t="shared" si="85"/>
        <v>0</v>
      </c>
      <c r="L478" s="16">
        <f t="shared" si="85"/>
        <v>0</v>
      </c>
      <c r="M478" s="16">
        <f t="shared" si="85"/>
        <v>0</v>
      </c>
      <c r="N478" s="16">
        <f t="shared" si="85"/>
        <v>0</v>
      </c>
      <c r="O478" s="16">
        <f t="shared" si="85"/>
        <v>0</v>
      </c>
      <c r="P478" s="5"/>
    </row>
    <row r="479" spans="1:16">
      <c r="A479" s="31"/>
      <c r="B479" s="30"/>
      <c r="C479" s="7" t="s">
        <v>20</v>
      </c>
      <c r="D479" s="17"/>
      <c r="E479" s="17"/>
      <c r="F479" s="16">
        <f>F486+F493+F500+F507+F514+F521+F528</f>
        <v>1685500</v>
      </c>
      <c r="G479" s="16">
        <f t="shared" ref="G479:O479" si="86">G486+G493+G500+G507+G514+G521+G528</f>
        <v>1347489.57</v>
      </c>
      <c r="H479" s="16">
        <f t="shared" si="86"/>
        <v>3869000</v>
      </c>
      <c r="I479" s="16">
        <f t="shared" si="86"/>
        <v>3170844.6199999996</v>
      </c>
      <c r="J479" s="16">
        <f t="shared" si="86"/>
        <v>6058500</v>
      </c>
      <c r="K479" s="16">
        <f t="shared" si="86"/>
        <v>5093965.6900000004</v>
      </c>
      <c r="L479" s="16">
        <f t="shared" si="86"/>
        <v>9023000</v>
      </c>
      <c r="M479" s="16">
        <f t="shared" si="86"/>
        <v>7567042.5300000003</v>
      </c>
      <c r="N479" s="16">
        <f t="shared" si="86"/>
        <v>9048000</v>
      </c>
      <c r="O479" s="16">
        <f t="shared" si="86"/>
        <v>9048000</v>
      </c>
      <c r="P479" s="5"/>
    </row>
    <row r="480" spans="1:16" ht="15.75" customHeight="1">
      <c r="A480" s="31"/>
      <c r="B480" s="30"/>
      <c r="C480" s="7" t="s">
        <v>21</v>
      </c>
      <c r="D480" s="17"/>
      <c r="E480" s="17"/>
      <c r="F480" s="16">
        <f>F487+F494+F501+F508+F515+F522+F529</f>
        <v>0</v>
      </c>
      <c r="G480" s="16">
        <f t="shared" ref="G480:O480" si="87">G487+G494+G501+G508+G515+G522+G529</f>
        <v>0</v>
      </c>
      <c r="H480" s="16">
        <f t="shared" si="87"/>
        <v>0</v>
      </c>
      <c r="I480" s="16">
        <f t="shared" si="87"/>
        <v>0</v>
      </c>
      <c r="J480" s="16">
        <f t="shared" si="87"/>
        <v>0</v>
      </c>
      <c r="K480" s="16">
        <f t="shared" si="87"/>
        <v>0</v>
      </c>
      <c r="L480" s="16">
        <f t="shared" si="87"/>
        <v>0</v>
      </c>
      <c r="M480" s="16">
        <f t="shared" si="87"/>
        <v>0</v>
      </c>
      <c r="N480" s="16">
        <f t="shared" si="87"/>
        <v>0</v>
      </c>
      <c r="O480" s="16">
        <f t="shared" si="87"/>
        <v>0</v>
      </c>
      <c r="P480" s="5"/>
    </row>
    <row r="481" spans="1:16" ht="23.25" customHeight="1">
      <c r="A481" s="30" t="s">
        <v>144</v>
      </c>
      <c r="B481" s="30" t="s">
        <v>145</v>
      </c>
      <c r="C481" s="7" t="s">
        <v>4</v>
      </c>
      <c r="D481" s="14"/>
      <c r="E481" s="14"/>
      <c r="F481" s="15">
        <f>F483+F484+F485+F486+F487</f>
        <v>56136000</v>
      </c>
      <c r="G481" s="15">
        <f t="shared" ref="G481:O481" si="88">G483+G484+G485+G486+G487</f>
        <v>53640817.520000003</v>
      </c>
      <c r="H481" s="15">
        <f t="shared" si="88"/>
        <v>112265000</v>
      </c>
      <c r="I481" s="15">
        <f t="shared" si="88"/>
        <v>112250624.31</v>
      </c>
      <c r="J481" s="15">
        <f t="shared" si="88"/>
        <v>166940000</v>
      </c>
      <c r="K481" s="15">
        <f t="shared" si="88"/>
        <v>166870000</v>
      </c>
      <c r="L481" s="15">
        <f t="shared" si="88"/>
        <v>225952638.15000001</v>
      </c>
      <c r="M481" s="15">
        <f t="shared" si="88"/>
        <v>224366963.12</v>
      </c>
      <c r="N481" s="15">
        <f t="shared" si="88"/>
        <v>257320100</v>
      </c>
      <c r="O481" s="15">
        <f t="shared" si="88"/>
        <v>257320100</v>
      </c>
      <c r="P481" s="14"/>
    </row>
    <row r="482" spans="1:16">
      <c r="A482" s="31"/>
      <c r="B482" s="30"/>
      <c r="C482" s="7" t="s">
        <v>5</v>
      </c>
      <c r="D482" s="14"/>
      <c r="E482" s="14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4"/>
    </row>
    <row r="483" spans="1:16" ht="24" customHeight="1">
      <c r="A483" s="31"/>
      <c r="B483" s="30"/>
      <c r="C483" s="7" t="s">
        <v>18</v>
      </c>
      <c r="D483" s="14"/>
      <c r="E483" s="14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4"/>
    </row>
    <row r="484" spans="1:16" ht="18.75" customHeight="1">
      <c r="A484" s="31"/>
      <c r="B484" s="30"/>
      <c r="C484" s="7" t="s">
        <v>19</v>
      </c>
      <c r="D484" s="14"/>
      <c r="E484" s="14"/>
      <c r="F484" s="15">
        <v>56136000</v>
      </c>
      <c r="G484" s="15">
        <v>53640817.520000003</v>
      </c>
      <c r="H484" s="15">
        <v>112265000</v>
      </c>
      <c r="I484" s="15">
        <v>112250624.31</v>
      </c>
      <c r="J484" s="15">
        <v>166940000</v>
      </c>
      <c r="K484" s="15">
        <v>166870000</v>
      </c>
      <c r="L484" s="15">
        <v>225952638.15000001</v>
      </c>
      <c r="M484" s="15">
        <v>224366963.12</v>
      </c>
      <c r="N484" s="15">
        <v>257320100</v>
      </c>
      <c r="O484" s="15">
        <v>257320100</v>
      </c>
      <c r="P484" s="14"/>
    </row>
    <row r="485" spans="1:16" ht="24">
      <c r="A485" s="31"/>
      <c r="B485" s="30"/>
      <c r="C485" s="7" t="s">
        <v>22</v>
      </c>
      <c r="D485" s="14"/>
      <c r="E485" s="14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4"/>
    </row>
    <row r="486" spans="1:16" ht="18.75" customHeight="1">
      <c r="A486" s="31"/>
      <c r="B486" s="30"/>
      <c r="C486" s="7" t="s">
        <v>20</v>
      </c>
      <c r="D486" s="14"/>
      <c r="E486" s="14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4"/>
    </row>
    <row r="487" spans="1:16" ht="17.25" customHeight="1">
      <c r="A487" s="31"/>
      <c r="B487" s="30"/>
      <c r="C487" s="7" t="s">
        <v>21</v>
      </c>
      <c r="D487" s="14"/>
      <c r="E487" s="14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4"/>
    </row>
    <row r="488" spans="1:16" ht="45.75" customHeight="1">
      <c r="A488" s="30" t="s">
        <v>146</v>
      </c>
      <c r="B488" s="30" t="s">
        <v>177</v>
      </c>
      <c r="C488" s="7" t="s">
        <v>4</v>
      </c>
      <c r="D488" s="14"/>
      <c r="E488" s="14"/>
      <c r="F488" s="15">
        <f>F490+F491+F492+F493+F494</f>
        <v>1969300</v>
      </c>
      <c r="G488" s="15">
        <f t="shared" ref="G488:O488" si="89">G490+G491+G492+G493+G494</f>
        <v>1968907.94</v>
      </c>
      <c r="H488" s="15">
        <f>H490+H491+H492+H493+H494</f>
        <v>3938800</v>
      </c>
      <c r="I488" s="15">
        <f t="shared" si="89"/>
        <v>3933813.36</v>
      </c>
      <c r="J488" s="15">
        <f t="shared" si="89"/>
        <v>5721950</v>
      </c>
      <c r="K488" s="15">
        <f t="shared" si="89"/>
        <v>5279360.32</v>
      </c>
      <c r="L488" s="15">
        <f t="shared" si="89"/>
        <v>7661800</v>
      </c>
      <c r="M488" s="15">
        <f t="shared" si="89"/>
        <v>7185957.6200000001</v>
      </c>
      <c r="N488" s="15">
        <f t="shared" si="89"/>
        <v>9847500</v>
      </c>
      <c r="O488" s="15">
        <f t="shared" si="89"/>
        <v>9847500</v>
      </c>
      <c r="P488" s="14"/>
    </row>
    <row r="489" spans="1:16">
      <c r="A489" s="31"/>
      <c r="B489" s="30"/>
      <c r="C489" s="7" t="s">
        <v>5</v>
      </c>
      <c r="D489" s="14"/>
      <c r="E489" s="14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4"/>
    </row>
    <row r="490" spans="1:16" ht="34.5" customHeight="1">
      <c r="A490" s="31"/>
      <c r="B490" s="30"/>
      <c r="C490" s="7" t="s">
        <v>18</v>
      </c>
      <c r="D490" s="14"/>
      <c r="E490" s="14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4"/>
    </row>
    <row r="491" spans="1:16" ht="48.75" customHeight="1">
      <c r="A491" s="31"/>
      <c r="B491" s="30"/>
      <c r="C491" s="7" t="s">
        <v>19</v>
      </c>
      <c r="D491" s="14"/>
      <c r="E491" s="14"/>
      <c r="F491" s="15">
        <v>1969300</v>
      </c>
      <c r="G491" s="15">
        <v>1968907.94</v>
      </c>
      <c r="H491" s="15">
        <v>3938800</v>
      </c>
      <c r="I491" s="15">
        <v>3933813.36</v>
      </c>
      <c r="J491" s="15">
        <v>5721950</v>
      </c>
      <c r="K491" s="15">
        <v>5279360.32</v>
      </c>
      <c r="L491" s="15">
        <v>7661800</v>
      </c>
      <c r="M491" s="15">
        <v>7185957.6200000001</v>
      </c>
      <c r="N491" s="15">
        <v>9847500</v>
      </c>
      <c r="O491" s="15">
        <v>9847500</v>
      </c>
      <c r="P491" s="14"/>
    </row>
    <row r="492" spans="1:16" ht="40.9" customHeight="1">
      <c r="A492" s="31"/>
      <c r="B492" s="30"/>
      <c r="C492" s="7" t="s">
        <v>22</v>
      </c>
      <c r="D492" s="14"/>
      <c r="E492" s="14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4"/>
    </row>
    <row r="493" spans="1:16" ht="44.25" customHeight="1">
      <c r="A493" s="31"/>
      <c r="B493" s="30"/>
      <c r="C493" s="7" t="s">
        <v>20</v>
      </c>
      <c r="D493" s="14"/>
      <c r="E493" s="14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4"/>
    </row>
    <row r="494" spans="1:16" ht="72" customHeight="1">
      <c r="A494" s="31"/>
      <c r="B494" s="30"/>
      <c r="C494" s="7" t="s">
        <v>21</v>
      </c>
      <c r="D494" s="14"/>
      <c r="E494" s="14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4"/>
    </row>
    <row r="495" spans="1:16" ht="23.25" customHeight="1">
      <c r="A495" s="30" t="s">
        <v>147</v>
      </c>
      <c r="B495" s="30" t="s">
        <v>148</v>
      </c>
      <c r="C495" s="7" t="s">
        <v>4</v>
      </c>
      <c r="D495" s="14"/>
      <c r="E495" s="14"/>
      <c r="F495" s="15">
        <f>F497+F498+F499+F500+F501</f>
        <v>14410000</v>
      </c>
      <c r="G495" s="15">
        <f t="shared" ref="G495:O495" si="90">G497+G498+G499+G500+G501</f>
        <v>14404847.08</v>
      </c>
      <c r="H495" s="15">
        <f t="shared" si="90"/>
        <v>28120000</v>
      </c>
      <c r="I495" s="15">
        <f t="shared" si="90"/>
        <v>27034364.73</v>
      </c>
      <c r="J495" s="15">
        <f t="shared" si="90"/>
        <v>40346000</v>
      </c>
      <c r="K495" s="15">
        <f t="shared" si="90"/>
        <v>38886000</v>
      </c>
      <c r="L495" s="15">
        <f t="shared" si="90"/>
        <v>53558000</v>
      </c>
      <c r="M495" s="15">
        <f t="shared" si="90"/>
        <v>53533759.600000001</v>
      </c>
      <c r="N495" s="15">
        <f t="shared" si="90"/>
        <v>47415200</v>
      </c>
      <c r="O495" s="15">
        <f t="shared" si="90"/>
        <v>47415200</v>
      </c>
      <c r="P495" s="14"/>
    </row>
    <row r="496" spans="1:16">
      <c r="A496" s="31"/>
      <c r="B496" s="30"/>
      <c r="C496" s="7" t="s">
        <v>5</v>
      </c>
      <c r="D496" s="14"/>
      <c r="E496" s="14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4"/>
    </row>
    <row r="497" spans="1:16" ht="24" customHeight="1">
      <c r="A497" s="31"/>
      <c r="B497" s="30"/>
      <c r="C497" s="7" t="s">
        <v>18</v>
      </c>
      <c r="D497" s="14"/>
      <c r="E497" s="14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4"/>
    </row>
    <row r="498" spans="1:16" ht="18.75" customHeight="1">
      <c r="A498" s="31"/>
      <c r="B498" s="30"/>
      <c r="C498" s="7" t="s">
        <v>19</v>
      </c>
      <c r="D498" s="14"/>
      <c r="E498" s="14"/>
      <c r="F498" s="15">
        <v>14410000</v>
      </c>
      <c r="G498" s="15">
        <v>14404847.08</v>
      </c>
      <c r="H498" s="15">
        <v>28120000</v>
      </c>
      <c r="I498" s="15">
        <v>27034364.73</v>
      </c>
      <c r="J498" s="15">
        <v>40346000</v>
      </c>
      <c r="K498" s="15">
        <v>38886000</v>
      </c>
      <c r="L498" s="15">
        <v>53558000</v>
      </c>
      <c r="M498" s="15">
        <v>53533759.600000001</v>
      </c>
      <c r="N498" s="15">
        <v>47415200</v>
      </c>
      <c r="O498" s="15">
        <v>47415200</v>
      </c>
      <c r="P498" s="14"/>
    </row>
    <row r="499" spans="1:16" ht="24">
      <c r="A499" s="31"/>
      <c r="B499" s="30"/>
      <c r="C499" s="7" t="s">
        <v>22</v>
      </c>
      <c r="D499" s="14"/>
      <c r="E499" s="14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4"/>
    </row>
    <row r="500" spans="1:16" ht="18.75" customHeight="1">
      <c r="A500" s="31"/>
      <c r="B500" s="30"/>
      <c r="C500" s="7" t="s">
        <v>20</v>
      </c>
      <c r="D500" s="14"/>
      <c r="E500" s="14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4"/>
    </row>
    <row r="501" spans="1:16" ht="17.25" customHeight="1">
      <c r="A501" s="31"/>
      <c r="B501" s="30"/>
      <c r="C501" s="7" t="s">
        <v>21</v>
      </c>
      <c r="D501" s="14"/>
      <c r="E501" s="14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4"/>
    </row>
    <row r="502" spans="1:16" ht="23.25" customHeight="1">
      <c r="A502" s="30" t="s">
        <v>149</v>
      </c>
      <c r="B502" s="30" t="s">
        <v>150</v>
      </c>
      <c r="C502" s="7" t="s">
        <v>4</v>
      </c>
      <c r="D502" s="14"/>
      <c r="E502" s="14"/>
      <c r="F502" s="15">
        <f>F504+F505+F506+F507+F508</f>
        <v>28532100</v>
      </c>
      <c r="G502" s="15">
        <f t="shared" ref="G502:O502" si="91">G504+G505+G506+G507+G508</f>
        <v>26524400</v>
      </c>
      <c r="H502" s="15">
        <f t="shared" si="91"/>
        <v>57064200</v>
      </c>
      <c r="I502" s="15">
        <f t="shared" si="91"/>
        <v>53843875.439999998</v>
      </c>
      <c r="J502" s="15">
        <f t="shared" si="91"/>
        <v>79776400</v>
      </c>
      <c r="K502" s="15">
        <f t="shared" si="91"/>
        <v>79599963.810000002</v>
      </c>
      <c r="L502" s="15">
        <f t="shared" si="91"/>
        <v>117421110</v>
      </c>
      <c r="M502" s="15">
        <f t="shared" si="91"/>
        <v>106465884.19</v>
      </c>
      <c r="N502" s="15">
        <f t="shared" si="91"/>
        <v>69150000</v>
      </c>
      <c r="O502" s="15">
        <f t="shared" si="91"/>
        <v>69777600</v>
      </c>
      <c r="P502" s="14"/>
    </row>
    <row r="503" spans="1:16">
      <c r="A503" s="31"/>
      <c r="B503" s="30"/>
      <c r="C503" s="7" t="s">
        <v>5</v>
      </c>
      <c r="D503" s="14"/>
      <c r="E503" s="14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4"/>
    </row>
    <row r="504" spans="1:16" ht="24" customHeight="1">
      <c r="A504" s="31"/>
      <c r="B504" s="30"/>
      <c r="C504" s="7" t="s">
        <v>18</v>
      </c>
      <c r="D504" s="14"/>
      <c r="E504" s="14"/>
      <c r="F504" s="15">
        <v>28532100</v>
      </c>
      <c r="G504" s="15">
        <v>26524400</v>
      </c>
      <c r="H504" s="15">
        <v>57064200</v>
      </c>
      <c r="I504" s="15">
        <v>53843875.439999998</v>
      </c>
      <c r="J504" s="15">
        <v>79776400</v>
      </c>
      <c r="K504" s="15">
        <v>79599963.810000002</v>
      </c>
      <c r="L504" s="15">
        <v>117421110</v>
      </c>
      <c r="M504" s="15">
        <v>106465884.19</v>
      </c>
      <c r="N504" s="15">
        <v>69150000</v>
      </c>
      <c r="O504" s="15">
        <v>69777600</v>
      </c>
      <c r="P504" s="14"/>
    </row>
    <row r="505" spans="1:16" ht="18.75" customHeight="1">
      <c r="A505" s="31"/>
      <c r="B505" s="30"/>
      <c r="C505" s="7" t="s">
        <v>19</v>
      </c>
      <c r="D505" s="14"/>
      <c r="E505" s="14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4"/>
    </row>
    <row r="506" spans="1:16" ht="24">
      <c r="A506" s="31"/>
      <c r="B506" s="30"/>
      <c r="C506" s="7" t="s">
        <v>22</v>
      </c>
      <c r="D506" s="14"/>
      <c r="E506" s="14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4"/>
    </row>
    <row r="507" spans="1:16" ht="18.75" customHeight="1">
      <c r="A507" s="31"/>
      <c r="B507" s="30"/>
      <c r="C507" s="7" t="s">
        <v>20</v>
      </c>
      <c r="D507" s="14"/>
      <c r="E507" s="14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4"/>
    </row>
    <row r="508" spans="1:16" ht="17.25" customHeight="1">
      <c r="A508" s="31"/>
      <c r="B508" s="30"/>
      <c r="C508" s="7" t="s">
        <v>21</v>
      </c>
      <c r="D508" s="14"/>
      <c r="E508" s="14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4"/>
    </row>
    <row r="509" spans="1:16" ht="23.25" customHeight="1">
      <c r="A509" s="30" t="s">
        <v>87</v>
      </c>
      <c r="B509" s="30" t="s">
        <v>120</v>
      </c>
      <c r="C509" s="7" t="s">
        <v>4</v>
      </c>
      <c r="D509" s="5"/>
      <c r="E509" s="5"/>
      <c r="F509" s="15">
        <f>F511+F512+F513+F514+F515</f>
        <v>1600000</v>
      </c>
      <c r="G509" s="15">
        <f t="shared" ref="G509:O509" si="92">G511+G512+G513+G514+G515</f>
        <v>1263489.06</v>
      </c>
      <c r="H509" s="15">
        <f t="shared" si="92"/>
        <v>3700000</v>
      </c>
      <c r="I509" s="15">
        <f t="shared" si="92"/>
        <v>3007713.88</v>
      </c>
      <c r="J509" s="15">
        <f t="shared" si="92"/>
        <v>5800000</v>
      </c>
      <c r="K509" s="15">
        <f t="shared" si="92"/>
        <v>4850000</v>
      </c>
      <c r="L509" s="15">
        <f t="shared" si="92"/>
        <v>8690000</v>
      </c>
      <c r="M509" s="15">
        <f t="shared" si="92"/>
        <v>7237647.1100000003</v>
      </c>
      <c r="N509" s="15">
        <f t="shared" si="92"/>
        <v>8690000</v>
      </c>
      <c r="O509" s="15">
        <f t="shared" si="92"/>
        <v>8690000</v>
      </c>
      <c r="P509" s="5"/>
    </row>
    <row r="510" spans="1:16">
      <c r="A510" s="31"/>
      <c r="B510" s="30"/>
      <c r="C510" s="7" t="s">
        <v>5</v>
      </c>
      <c r="D510" s="5"/>
      <c r="E510" s="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5"/>
    </row>
    <row r="511" spans="1:16" ht="24" customHeight="1">
      <c r="A511" s="31"/>
      <c r="B511" s="30"/>
      <c r="C511" s="7" t="s">
        <v>18</v>
      </c>
      <c r="D511" s="5"/>
      <c r="E511" s="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5"/>
    </row>
    <row r="512" spans="1:16" ht="18.75" customHeight="1">
      <c r="A512" s="31"/>
      <c r="B512" s="30"/>
      <c r="C512" s="7" t="s">
        <v>19</v>
      </c>
      <c r="D512" s="5"/>
      <c r="E512" s="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5"/>
    </row>
    <row r="513" spans="1:16" ht="24">
      <c r="A513" s="31"/>
      <c r="B513" s="30"/>
      <c r="C513" s="7" t="s">
        <v>22</v>
      </c>
      <c r="D513" s="5"/>
      <c r="E513" s="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5"/>
    </row>
    <row r="514" spans="1:16" ht="18.75" customHeight="1">
      <c r="A514" s="31"/>
      <c r="B514" s="30"/>
      <c r="C514" s="7" t="s">
        <v>20</v>
      </c>
      <c r="D514" s="5"/>
      <c r="E514" s="5"/>
      <c r="F514" s="15">
        <v>1600000</v>
      </c>
      <c r="G514" s="15">
        <v>1263489.06</v>
      </c>
      <c r="H514" s="15">
        <v>3700000</v>
      </c>
      <c r="I514" s="15">
        <v>3007713.88</v>
      </c>
      <c r="J514" s="15">
        <v>5800000</v>
      </c>
      <c r="K514" s="15">
        <v>4850000</v>
      </c>
      <c r="L514" s="15">
        <v>8690000</v>
      </c>
      <c r="M514" s="15">
        <v>7237647.1100000003</v>
      </c>
      <c r="N514" s="15">
        <v>8690000</v>
      </c>
      <c r="O514" s="15">
        <v>8690000</v>
      </c>
      <c r="P514" s="5"/>
    </row>
    <row r="515" spans="1:16" ht="15.75" customHeight="1">
      <c r="A515" s="31"/>
      <c r="B515" s="30"/>
      <c r="C515" s="7" t="s">
        <v>21</v>
      </c>
      <c r="D515" s="5"/>
      <c r="E515" s="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5"/>
    </row>
    <row r="516" spans="1:16" ht="19.5" customHeight="1">
      <c r="A516" s="30" t="s">
        <v>88</v>
      </c>
      <c r="B516" s="30" t="s">
        <v>191</v>
      </c>
      <c r="C516" s="7" t="s">
        <v>4</v>
      </c>
      <c r="D516" s="5"/>
      <c r="E516" s="5"/>
      <c r="F516" s="15">
        <f>F518+F519+F520+F521+F522</f>
        <v>23500</v>
      </c>
      <c r="G516" s="15">
        <f t="shared" ref="G516:O516" si="93">G518+G519+G520+G521+G522</f>
        <v>22295.360000000001</v>
      </c>
      <c r="H516" s="15">
        <f t="shared" si="93"/>
        <v>47000</v>
      </c>
      <c r="I516" s="15">
        <f t="shared" si="93"/>
        <v>44397.84</v>
      </c>
      <c r="J516" s="15">
        <f t="shared" si="93"/>
        <v>70500</v>
      </c>
      <c r="K516" s="15">
        <f t="shared" si="93"/>
        <v>67308.62</v>
      </c>
      <c r="L516" s="15">
        <f t="shared" si="93"/>
        <v>94000</v>
      </c>
      <c r="M516" s="15">
        <f t="shared" si="93"/>
        <v>90395.42</v>
      </c>
      <c r="N516" s="15">
        <f t="shared" si="93"/>
        <v>94000</v>
      </c>
      <c r="O516" s="15">
        <f t="shared" si="93"/>
        <v>94000</v>
      </c>
      <c r="P516" s="5"/>
    </row>
    <row r="517" spans="1:16">
      <c r="A517" s="31"/>
      <c r="B517" s="30"/>
      <c r="C517" s="7" t="s">
        <v>5</v>
      </c>
      <c r="D517" s="5"/>
      <c r="E517" s="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5"/>
    </row>
    <row r="518" spans="1:16" ht="25.5" customHeight="1">
      <c r="A518" s="31"/>
      <c r="B518" s="30"/>
      <c r="C518" s="7" t="s">
        <v>18</v>
      </c>
      <c r="D518" s="5"/>
      <c r="E518" s="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5"/>
    </row>
    <row r="519" spans="1:16" ht="17.25" customHeight="1">
      <c r="A519" s="31"/>
      <c r="B519" s="30"/>
      <c r="C519" s="7" t="s">
        <v>19</v>
      </c>
      <c r="D519" s="5"/>
      <c r="E519" s="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5"/>
    </row>
    <row r="520" spans="1:16" ht="24">
      <c r="A520" s="31"/>
      <c r="B520" s="30"/>
      <c r="C520" s="7" t="s">
        <v>22</v>
      </c>
      <c r="D520" s="5"/>
      <c r="E520" s="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5"/>
    </row>
    <row r="521" spans="1:16" ht="15" customHeight="1">
      <c r="A521" s="31"/>
      <c r="B521" s="30"/>
      <c r="C521" s="7" t="s">
        <v>20</v>
      </c>
      <c r="D521" s="5"/>
      <c r="E521" s="5"/>
      <c r="F521" s="15">
        <v>23500</v>
      </c>
      <c r="G521" s="15">
        <v>22295.360000000001</v>
      </c>
      <c r="H521" s="15">
        <v>47000</v>
      </c>
      <c r="I521" s="15">
        <v>44397.84</v>
      </c>
      <c r="J521" s="15">
        <v>70500</v>
      </c>
      <c r="K521" s="15">
        <v>67308.62</v>
      </c>
      <c r="L521" s="15">
        <v>94000</v>
      </c>
      <c r="M521" s="15">
        <v>90395.42</v>
      </c>
      <c r="N521" s="15">
        <v>94000</v>
      </c>
      <c r="O521" s="15">
        <v>94000</v>
      </c>
      <c r="P521" s="5"/>
    </row>
    <row r="522" spans="1:16" ht="17.25" customHeight="1">
      <c r="A522" s="31"/>
      <c r="B522" s="30"/>
      <c r="C522" s="7" t="s">
        <v>21</v>
      </c>
      <c r="D522" s="5"/>
      <c r="E522" s="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5"/>
    </row>
    <row r="523" spans="1:16" ht="19.5" customHeight="1">
      <c r="A523" s="30" t="s">
        <v>89</v>
      </c>
      <c r="B523" s="30" t="s">
        <v>90</v>
      </c>
      <c r="C523" s="7" t="s">
        <v>4</v>
      </c>
      <c r="D523" s="5"/>
      <c r="E523" s="5"/>
      <c r="F523" s="15">
        <f>F525+F526+F527+F528+F529</f>
        <v>62000</v>
      </c>
      <c r="G523" s="15">
        <f t="shared" ref="G523:O523" si="94">G525+G526+G527+G528+G529</f>
        <v>61705.15</v>
      </c>
      <c r="H523" s="15">
        <f t="shared" si="94"/>
        <v>122000</v>
      </c>
      <c r="I523" s="15">
        <f t="shared" si="94"/>
        <v>118732.9</v>
      </c>
      <c r="J523" s="15">
        <f t="shared" si="94"/>
        <v>188000</v>
      </c>
      <c r="K523" s="15">
        <f t="shared" si="94"/>
        <v>176657.07</v>
      </c>
      <c r="L523" s="15">
        <f t="shared" si="94"/>
        <v>239000</v>
      </c>
      <c r="M523" s="15">
        <f t="shared" si="94"/>
        <v>239000</v>
      </c>
      <c r="N523" s="15">
        <f t="shared" si="94"/>
        <v>264000</v>
      </c>
      <c r="O523" s="15">
        <f t="shared" si="94"/>
        <v>264000</v>
      </c>
      <c r="P523" s="5"/>
    </row>
    <row r="524" spans="1:16">
      <c r="A524" s="31"/>
      <c r="B524" s="30"/>
      <c r="C524" s="7" t="s">
        <v>5</v>
      </c>
      <c r="D524" s="5"/>
      <c r="E524" s="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5"/>
    </row>
    <row r="525" spans="1:16" ht="25.5" customHeight="1">
      <c r="A525" s="31"/>
      <c r="B525" s="30"/>
      <c r="C525" s="7" t="s">
        <v>18</v>
      </c>
      <c r="D525" s="5"/>
      <c r="E525" s="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5"/>
    </row>
    <row r="526" spans="1:16" ht="17.25" customHeight="1">
      <c r="A526" s="31"/>
      <c r="B526" s="30"/>
      <c r="C526" s="7" t="s">
        <v>19</v>
      </c>
      <c r="D526" s="5"/>
      <c r="E526" s="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5"/>
    </row>
    <row r="527" spans="1:16" ht="24">
      <c r="A527" s="31"/>
      <c r="B527" s="30"/>
      <c r="C527" s="7" t="s">
        <v>22</v>
      </c>
      <c r="D527" s="5"/>
      <c r="E527" s="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5"/>
    </row>
    <row r="528" spans="1:16" ht="15" customHeight="1">
      <c r="A528" s="31"/>
      <c r="B528" s="30"/>
      <c r="C528" s="7" t="s">
        <v>20</v>
      </c>
      <c r="D528" s="5"/>
      <c r="E528" s="5"/>
      <c r="F528" s="15">
        <v>62000</v>
      </c>
      <c r="G528" s="15">
        <v>61705.15</v>
      </c>
      <c r="H528" s="15">
        <v>122000</v>
      </c>
      <c r="I528" s="15">
        <v>118732.9</v>
      </c>
      <c r="J528" s="15">
        <v>188000</v>
      </c>
      <c r="K528" s="15">
        <v>176657.07</v>
      </c>
      <c r="L528" s="15">
        <v>239000</v>
      </c>
      <c r="M528" s="15">
        <v>239000</v>
      </c>
      <c r="N528" s="15">
        <v>264000</v>
      </c>
      <c r="O528" s="15">
        <v>264000</v>
      </c>
      <c r="P528" s="5"/>
    </row>
    <row r="529" spans="1:16" ht="18" customHeight="1">
      <c r="A529" s="31"/>
      <c r="B529" s="30"/>
      <c r="C529" s="7" t="s">
        <v>21</v>
      </c>
      <c r="D529" s="5"/>
      <c r="E529" s="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5"/>
    </row>
    <row r="530" spans="1:16">
      <c r="A530" s="33" t="s">
        <v>151</v>
      </c>
      <c r="B530" s="33" t="s">
        <v>171</v>
      </c>
      <c r="C530" s="7" t="s">
        <v>4</v>
      </c>
      <c r="D530" s="17"/>
      <c r="E530" s="17"/>
      <c r="F530" s="16">
        <f>F532+F533+F534+F535+F536+F537</f>
        <v>9156361</v>
      </c>
      <c r="G530" s="16">
        <f t="shared" ref="G530:O530" si="95">G532+G533+G534+G535+G536+G537</f>
        <v>8604554.4900000002</v>
      </c>
      <c r="H530" s="16">
        <f t="shared" si="95"/>
        <v>17958878</v>
      </c>
      <c r="I530" s="16">
        <f t="shared" si="95"/>
        <v>17571235.330000002</v>
      </c>
      <c r="J530" s="16">
        <f t="shared" si="95"/>
        <v>26625316.289999999</v>
      </c>
      <c r="K530" s="16">
        <f t="shared" si="95"/>
        <v>26257565.010000002</v>
      </c>
      <c r="L530" s="16">
        <f>L532+L533+L534+L535+L536+L537</f>
        <v>36222157</v>
      </c>
      <c r="M530" s="16">
        <f t="shared" si="95"/>
        <v>36180580</v>
      </c>
      <c r="N530" s="16">
        <f t="shared" si="95"/>
        <v>37656968</v>
      </c>
      <c r="O530" s="16">
        <f t="shared" si="95"/>
        <v>37656968</v>
      </c>
      <c r="P530" s="14"/>
    </row>
    <row r="531" spans="1:16">
      <c r="A531" s="52"/>
      <c r="B531" s="53"/>
      <c r="C531" s="7" t="s">
        <v>5</v>
      </c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4"/>
    </row>
    <row r="532" spans="1:16" ht="27" customHeight="1">
      <c r="A532" s="52"/>
      <c r="B532" s="53"/>
      <c r="C532" s="7" t="s">
        <v>18</v>
      </c>
      <c r="D532" s="17"/>
      <c r="E532" s="17"/>
      <c r="F532" s="16">
        <f>F540+F547+F554</f>
        <v>0</v>
      </c>
      <c r="G532" s="16">
        <f t="shared" ref="G532:O532" si="96">G540+G547+G554</f>
        <v>0</v>
      </c>
      <c r="H532" s="16">
        <f t="shared" si="96"/>
        <v>0</v>
      </c>
      <c r="I532" s="16">
        <f t="shared" si="96"/>
        <v>0</v>
      </c>
      <c r="J532" s="16">
        <f t="shared" si="96"/>
        <v>0</v>
      </c>
      <c r="K532" s="16">
        <f t="shared" si="96"/>
        <v>0</v>
      </c>
      <c r="L532" s="16">
        <f t="shared" si="96"/>
        <v>0</v>
      </c>
      <c r="M532" s="16">
        <f t="shared" si="96"/>
        <v>0</v>
      </c>
      <c r="N532" s="16">
        <f t="shared" si="96"/>
        <v>0</v>
      </c>
      <c r="O532" s="16">
        <f t="shared" si="96"/>
        <v>0</v>
      </c>
      <c r="P532" s="14"/>
    </row>
    <row r="533" spans="1:16">
      <c r="A533" s="52"/>
      <c r="B533" s="53"/>
      <c r="C533" s="7" t="s">
        <v>19</v>
      </c>
      <c r="D533" s="17"/>
      <c r="E533" s="17"/>
      <c r="F533" s="16">
        <f>F541+F548+F555</f>
        <v>8104827</v>
      </c>
      <c r="G533" s="16">
        <f t="shared" ref="G533:O533" si="97">G541+G548+G555</f>
        <v>7834020.4900000002</v>
      </c>
      <c r="H533" s="16">
        <f t="shared" si="97"/>
        <v>16045933</v>
      </c>
      <c r="I533" s="16">
        <f t="shared" si="97"/>
        <v>15732597.32</v>
      </c>
      <c r="J533" s="16">
        <f t="shared" si="97"/>
        <v>23989476.289999999</v>
      </c>
      <c r="K533" s="16">
        <f t="shared" si="97"/>
        <v>23715853</v>
      </c>
      <c r="L533" s="16">
        <f t="shared" si="97"/>
        <v>32778400</v>
      </c>
      <c r="M533" s="16">
        <f t="shared" si="97"/>
        <v>32778400</v>
      </c>
      <c r="N533" s="16">
        <f t="shared" si="97"/>
        <v>34605300</v>
      </c>
      <c r="O533" s="16">
        <f t="shared" si="97"/>
        <v>34605300</v>
      </c>
      <c r="P533" s="14"/>
    </row>
    <row r="534" spans="1:16" ht="24">
      <c r="A534" s="52"/>
      <c r="B534" s="53"/>
      <c r="C534" s="7" t="s">
        <v>22</v>
      </c>
      <c r="D534" s="17"/>
      <c r="E534" s="17"/>
      <c r="F534" s="16">
        <f>F542+F549+F556</f>
        <v>0</v>
      </c>
      <c r="G534" s="16">
        <f t="shared" ref="G534:O534" si="98">G542+G549+G556</f>
        <v>0</v>
      </c>
      <c r="H534" s="16">
        <f t="shared" si="98"/>
        <v>0</v>
      </c>
      <c r="I534" s="16">
        <f t="shared" si="98"/>
        <v>0</v>
      </c>
      <c r="J534" s="16">
        <f t="shared" si="98"/>
        <v>0</v>
      </c>
      <c r="K534" s="16">
        <f t="shared" si="98"/>
        <v>0</v>
      </c>
      <c r="L534" s="16">
        <f t="shared" si="98"/>
        <v>0</v>
      </c>
      <c r="M534" s="16">
        <f t="shared" si="98"/>
        <v>0</v>
      </c>
      <c r="N534" s="16">
        <f t="shared" si="98"/>
        <v>0</v>
      </c>
      <c r="O534" s="16">
        <f t="shared" si="98"/>
        <v>0</v>
      </c>
      <c r="P534" s="14"/>
    </row>
    <row r="535" spans="1:16">
      <c r="A535" s="52"/>
      <c r="B535" s="53"/>
      <c r="C535" s="7" t="s">
        <v>20</v>
      </c>
      <c r="D535" s="17"/>
      <c r="E535" s="17"/>
      <c r="F535" s="16">
        <f>F543+F550+F557</f>
        <v>770534</v>
      </c>
      <c r="G535" s="16">
        <f t="shared" ref="G535:O535" si="99">G543+G550+G557</f>
        <v>770534</v>
      </c>
      <c r="H535" s="16">
        <f t="shared" si="99"/>
        <v>1503841</v>
      </c>
      <c r="I535" s="16">
        <f t="shared" si="99"/>
        <v>1503841</v>
      </c>
      <c r="J535" s="16">
        <f t="shared" si="99"/>
        <v>2184536</v>
      </c>
      <c r="K535" s="16">
        <f t="shared" si="99"/>
        <v>2184536</v>
      </c>
      <c r="L535" s="16">
        <f t="shared" si="99"/>
        <v>2992453</v>
      </c>
      <c r="M535" s="16">
        <f t="shared" si="99"/>
        <v>2992453</v>
      </c>
      <c r="N535" s="16">
        <f t="shared" si="99"/>
        <v>3051668</v>
      </c>
      <c r="O535" s="16">
        <f t="shared" si="99"/>
        <v>3051668</v>
      </c>
      <c r="P535" s="14"/>
    </row>
    <row r="536" spans="1:16" ht="18" customHeight="1">
      <c r="A536" s="52"/>
      <c r="B536" s="53"/>
      <c r="C536" s="7" t="s">
        <v>21</v>
      </c>
      <c r="D536" s="17"/>
      <c r="E536" s="17"/>
      <c r="F536" s="16">
        <f>F544+F551+F558</f>
        <v>0</v>
      </c>
      <c r="G536" s="16">
        <f t="shared" ref="G536:O536" si="100">G544+G551+G558</f>
        <v>0</v>
      </c>
      <c r="H536" s="16">
        <f t="shared" si="100"/>
        <v>0</v>
      </c>
      <c r="I536" s="16">
        <f t="shared" si="100"/>
        <v>0</v>
      </c>
      <c r="J536" s="16">
        <f t="shared" si="100"/>
        <v>0</v>
      </c>
      <c r="K536" s="16">
        <f t="shared" si="100"/>
        <v>0</v>
      </c>
      <c r="L536" s="16">
        <f t="shared" si="100"/>
        <v>0</v>
      </c>
      <c r="M536" s="16">
        <f t="shared" si="100"/>
        <v>0</v>
      </c>
      <c r="N536" s="16">
        <f t="shared" si="100"/>
        <v>0</v>
      </c>
      <c r="O536" s="16">
        <f t="shared" si="100"/>
        <v>0</v>
      </c>
      <c r="P536" s="14"/>
    </row>
    <row r="537" spans="1:16" ht="32.25" customHeight="1">
      <c r="A537" s="35"/>
      <c r="B537" s="35"/>
      <c r="C537" s="7" t="s">
        <v>157</v>
      </c>
      <c r="D537" s="17"/>
      <c r="E537" s="17"/>
      <c r="F537" s="16">
        <f>F559</f>
        <v>281000</v>
      </c>
      <c r="G537" s="16">
        <f t="shared" ref="G537:O537" si="101">G559</f>
        <v>0</v>
      </c>
      <c r="H537" s="16">
        <f t="shared" si="101"/>
        <v>409104</v>
      </c>
      <c r="I537" s="16">
        <f t="shared" si="101"/>
        <v>334797.01</v>
      </c>
      <c r="J537" s="16">
        <f t="shared" si="101"/>
        <v>451304</v>
      </c>
      <c r="K537" s="16">
        <f t="shared" si="101"/>
        <v>357176.01</v>
      </c>
      <c r="L537" s="16">
        <f t="shared" si="101"/>
        <v>451304</v>
      </c>
      <c r="M537" s="16">
        <f t="shared" si="101"/>
        <v>409727</v>
      </c>
      <c r="N537" s="16">
        <f t="shared" si="101"/>
        <v>0</v>
      </c>
      <c r="O537" s="16">
        <f t="shared" si="101"/>
        <v>0</v>
      </c>
      <c r="P537" s="14"/>
    </row>
    <row r="538" spans="1:16" ht="19.5" customHeight="1">
      <c r="A538" s="30" t="s">
        <v>152</v>
      </c>
      <c r="B538" s="30" t="s">
        <v>153</v>
      </c>
      <c r="C538" s="7" t="s">
        <v>4</v>
      </c>
      <c r="D538" s="14"/>
      <c r="E538" s="14"/>
      <c r="F538" s="15">
        <f>F540+F541+F542+F543+F544</f>
        <v>8104827</v>
      </c>
      <c r="G538" s="15">
        <f t="shared" ref="G538:O538" si="102">G540+G541+G542+G543+G544</f>
        <v>7834020.4900000002</v>
      </c>
      <c r="H538" s="15">
        <f t="shared" si="102"/>
        <v>16045933</v>
      </c>
      <c r="I538" s="15">
        <f t="shared" si="102"/>
        <v>15732597.32</v>
      </c>
      <c r="J538" s="15">
        <f t="shared" si="102"/>
        <v>23989476.289999999</v>
      </c>
      <c r="K538" s="15">
        <f t="shared" si="102"/>
        <v>23715853</v>
      </c>
      <c r="L538" s="15">
        <f t="shared" si="102"/>
        <v>32778400</v>
      </c>
      <c r="M538" s="15">
        <f t="shared" si="102"/>
        <v>32778400</v>
      </c>
      <c r="N538" s="15">
        <f t="shared" si="102"/>
        <v>34605300</v>
      </c>
      <c r="O538" s="15">
        <f t="shared" si="102"/>
        <v>34605300</v>
      </c>
      <c r="P538" s="14"/>
    </row>
    <row r="539" spans="1:16">
      <c r="A539" s="31"/>
      <c r="B539" s="30"/>
      <c r="C539" s="7" t="s">
        <v>5</v>
      </c>
      <c r="D539" s="14"/>
      <c r="E539" s="14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4"/>
    </row>
    <row r="540" spans="1:16" ht="25.5" customHeight="1">
      <c r="A540" s="31"/>
      <c r="B540" s="30"/>
      <c r="C540" s="7" t="s">
        <v>18</v>
      </c>
      <c r="D540" s="14"/>
      <c r="E540" s="14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4"/>
    </row>
    <row r="541" spans="1:16" ht="17.25" customHeight="1">
      <c r="A541" s="31"/>
      <c r="B541" s="30"/>
      <c r="C541" s="7" t="s">
        <v>19</v>
      </c>
      <c r="D541" s="14"/>
      <c r="E541" s="14"/>
      <c r="F541" s="15">
        <v>8104827</v>
      </c>
      <c r="G541" s="15">
        <v>7834020.4900000002</v>
      </c>
      <c r="H541" s="15">
        <v>16045933</v>
      </c>
      <c r="I541" s="15">
        <v>15732597.32</v>
      </c>
      <c r="J541" s="15">
        <v>23989476.289999999</v>
      </c>
      <c r="K541" s="15">
        <v>23715853</v>
      </c>
      <c r="L541" s="15">
        <v>32778400</v>
      </c>
      <c r="M541" s="15">
        <v>32778400</v>
      </c>
      <c r="N541" s="15">
        <v>34605300</v>
      </c>
      <c r="O541" s="15">
        <v>34605300</v>
      </c>
      <c r="P541" s="14"/>
    </row>
    <row r="542" spans="1:16" ht="24">
      <c r="A542" s="31"/>
      <c r="B542" s="30"/>
      <c r="C542" s="7" t="s">
        <v>22</v>
      </c>
      <c r="D542" s="14"/>
      <c r="E542" s="14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4"/>
    </row>
    <row r="543" spans="1:16" ht="15" customHeight="1">
      <c r="A543" s="31"/>
      <c r="B543" s="30"/>
      <c r="C543" s="7" t="s">
        <v>20</v>
      </c>
      <c r="D543" s="14"/>
      <c r="E543" s="14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4"/>
    </row>
    <row r="544" spans="1:16" ht="18" customHeight="1">
      <c r="A544" s="31"/>
      <c r="B544" s="30"/>
      <c r="C544" s="7" t="s">
        <v>21</v>
      </c>
      <c r="D544" s="14"/>
      <c r="E544" s="14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4"/>
    </row>
    <row r="545" spans="1:16" ht="37.5" customHeight="1">
      <c r="A545" s="30" t="s">
        <v>154</v>
      </c>
      <c r="B545" s="30" t="s">
        <v>178</v>
      </c>
      <c r="C545" s="7" t="s">
        <v>4</v>
      </c>
      <c r="D545" s="14"/>
      <c r="E545" s="14"/>
      <c r="F545" s="15">
        <f>F547+F548+F549+F550+F551</f>
        <v>770534</v>
      </c>
      <c r="G545" s="15">
        <f t="shared" ref="G545:O545" si="103">G547+G548+G549+G550+G551</f>
        <v>770534</v>
      </c>
      <c r="H545" s="15">
        <f t="shared" si="103"/>
        <v>1503841</v>
      </c>
      <c r="I545" s="15">
        <f t="shared" si="103"/>
        <v>1503841</v>
      </c>
      <c r="J545" s="15">
        <f t="shared" si="103"/>
        <v>2184536</v>
      </c>
      <c r="K545" s="15">
        <f t="shared" si="103"/>
        <v>2184536</v>
      </c>
      <c r="L545" s="15">
        <f t="shared" si="103"/>
        <v>2992453</v>
      </c>
      <c r="M545" s="15">
        <f t="shared" si="103"/>
        <v>2992453</v>
      </c>
      <c r="N545" s="15">
        <f t="shared" si="103"/>
        <v>3051668</v>
      </c>
      <c r="O545" s="15">
        <f t="shared" si="103"/>
        <v>3051668</v>
      </c>
      <c r="P545" s="14"/>
    </row>
    <row r="546" spans="1:16">
      <c r="A546" s="31"/>
      <c r="B546" s="30"/>
      <c r="C546" s="7" t="s">
        <v>5</v>
      </c>
      <c r="D546" s="14"/>
      <c r="E546" s="14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4"/>
    </row>
    <row r="547" spans="1:16" ht="30" customHeight="1">
      <c r="A547" s="31"/>
      <c r="B547" s="30"/>
      <c r="C547" s="7" t="s">
        <v>18</v>
      </c>
      <c r="D547" s="14"/>
      <c r="E547" s="14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4"/>
    </row>
    <row r="548" spans="1:16" ht="28.5" customHeight="1">
      <c r="A548" s="31"/>
      <c r="B548" s="30"/>
      <c r="C548" s="7" t="s">
        <v>19</v>
      </c>
      <c r="D548" s="14"/>
      <c r="E548" s="14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4"/>
    </row>
    <row r="549" spans="1:16" ht="24">
      <c r="A549" s="31"/>
      <c r="B549" s="30"/>
      <c r="C549" s="7" t="s">
        <v>22</v>
      </c>
      <c r="D549" s="14"/>
      <c r="E549" s="14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4"/>
    </row>
    <row r="550" spans="1:16" ht="32.25" customHeight="1">
      <c r="A550" s="31"/>
      <c r="B550" s="30"/>
      <c r="C550" s="7" t="s">
        <v>20</v>
      </c>
      <c r="D550" s="14"/>
      <c r="E550" s="14"/>
      <c r="F550" s="15">
        <v>770534</v>
      </c>
      <c r="G550" s="15">
        <v>770534</v>
      </c>
      <c r="H550" s="15">
        <v>1503841</v>
      </c>
      <c r="I550" s="15">
        <v>1503841</v>
      </c>
      <c r="J550" s="15">
        <v>2184536</v>
      </c>
      <c r="K550" s="15">
        <v>2184536</v>
      </c>
      <c r="L550" s="15">
        <v>2992453</v>
      </c>
      <c r="M550" s="15">
        <v>2992453</v>
      </c>
      <c r="N550" s="15">
        <v>3051668</v>
      </c>
      <c r="O550" s="15">
        <v>3051668</v>
      </c>
      <c r="P550" s="14"/>
    </row>
    <row r="551" spans="1:16" ht="53.25" customHeight="1">
      <c r="A551" s="31"/>
      <c r="B551" s="30"/>
      <c r="C551" s="7" t="s">
        <v>21</v>
      </c>
      <c r="D551" s="14"/>
      <c r="E551" s="14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4"/>
    </row>
    <row r="552" spans="1:16" ht="19.5" customHeight="1">
      <c r="A552" s="33" t="s">
        <v>155</v>
      </c>
      <c r="B552" s="33" t="s">
        <v>156</v>
      </c>
      <c r="C552" s="7" t="s">
        <v>4</v>
      </c>
      <c r="D552" s="14"/>
      <c r="E552" s="14"/>
      <c r="F552" s="15">
        <f>F554+F555+F556+F557+F558+F559</f>
        <v>281000</v>
      </c>
      <c r="G552" s="15">
        <f t="shared" ref="G552:O552" si="104">G554+G555+G556+G557+G558+G559</f>
        <v>0</v>
      </c>
      <c r="H552" s="15">
        <f t="shared" si="104"/>
        <v>409104</v>
      </c>
      <c r="I552" s="15">
        <f t="shared" si="104"/>
        <v>334797.01</v>
      </c>
      <c r="J552" s="15">
        <f t="shared" si="104"/>
        <v>451304</v>
      </c>
      <c r="K552" s="15">
        <f t="shared" si="104"/>
        <v>357176.01</v>
      </c>
      <c r="L552" s="15">
        <f t="shared" si="104"/>
        <v>451304</v>
      </c>
      <c r="M552" s="15">
        <f t="shared" si="104"/>
        <v>409727</v>
      </c>
      <c r="N552" s="15">
        <f t="shared" si="104"/>
        <v>0</v>
      </c>
      <c r="O552" s="15">
        <f t="shared" si="104"/>
        <v>0</v>
      </c>
      <c r="P552" s="14"/>
    </row>
    <row r="553" spans="1:16">
      <c r="A553" s="52"/>
      <c r="B553" s="53"/>
      <c r="C553" s="7" t="s">
        <v>5</v>
      </c>
      <c r="D553" s="14"/>
      <c r="E553" s="14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4"/>
    </row>
    <row r="554" spans="1:16" ht="25.5" customHeight="1">
      <c r="A554" s="52"/>
      <c r="B554" s="53"/>
      <c r="C554" s="7" t="s">
        <v>18</v>
      </c>
      <c r="D554" s="14"/>
      <c r="E554" s="14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4"/>
    </row>
    <row r="555" spans="1:16" ht="17.25" customHeight="1">
      <c r="A555" s="52"/>
      <c r="B555" s="53"/>
      <c r="C555" s="7" t="s">
        <v>19</v>
      </c>
      <c r="D555" s="14"/>
      <c r="E555" s="14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4"/>
    </row>
    <row r="556" spans="1:16" ht="24">
      <c r="A556" s="52"/>
      <c r="B556" s="53"/>
      <c r="C556" s="7" t="s">
        <v>22</v>
      </c>
      <c r="D556" s="14"/>
      <c r="E556" s="14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4"/>
    </row>
    <row r="557" spans="1:16" ht="15" customHeight="1">
      <c r="A557" s="52"/>
      <c r="B557" s="53"/>
      <c r="C557" s="7" t="s">
        <v>20</v>
      </c>
      <c r="D557" s="14"/>
      <c r="E557" s="14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4"/>
    </row>
    <row r="558" spans="1:16" ht="18" customHeight="1">
      <c r="A558" s="52"/>
      <c r="B558" s="53"/>
      <c r="C558" s="7" t="s">
        <v>21</v>
      </c>
      <c r="D558" s="14"/>
      <c r="E558" s="14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4"/>
    </row>
    <row r="559" spans="1:16" ht="29.25" customHeight="1">
      <c r="A559" s="35"/>
      <c r="B559" s="35"/>
      <c r="C559" s="7" t="s">
        <v>157</v>
      </c>
      <c r="D559" s="14"/>
      <c r="E559" s="14"/>
      <c r="F559" s="15">
        <v>281000</v>
      </c>
      <c r="G559" s="15">
        <v>0</v>
      </c>
      <c r="H559" s="15">
        <v>409104</v>
      </c>
      <c r="I559" s="15">
        <v>334797.01</v>
      </c>
      <c r="J559" s="15">
        <v>451304</v>
      </c>
      <c r="K559" s="15">
        <v>357176.01</v>
      </c>
      <c r="L559" s="15">
        <v>451304</v>
      </c>
      <c r="M559" s="15">
        <v>409727</v>
      </c>
      <c r="N559" s="15">
        <v>0</v>
      </c>
      <c r="O559" s="15">
        <v>0</v>
      </c>
      <c r="P559" s="14"/>
    </row>
    <row r="560" spans="1:16">
      <c r="A560" s="30" t="s">
        <v>91</v>
      </c>
      <c r="B560" s="30" t="s">
        <v>92</v>
      </c>
      <c r="C560" s="7" t="s">
        <v>4</v>
      </c>
      <c r="D560" s="17"/>
      <c r="E560" s="17"/>
      <c r="F560" s="16">
        <f>F561+F562+F563+F564+F565+F566</f>
        <v>11267891.800000001</v>
      </c>
      <c r="G560" s="16">
        <f t="shared" ref="G560:O560" si="105">G561+G562+G563+G564+G565+G566</f>
        <v>10940058.32</v>
      </c>
      <c r="H560" s="16">
        <f>H561+H562+H563+H564+H565+H566</f>
        <v>21869213.800000001</v>
      </c>
      <c r="I560" s="16">
        <f t="shared" si="105"/>
        <v>21619104.469999999</v>
      </c>
      <c r="J560" s="16">
        <f t="shared" si="105"/>
        <v>30492072.079999998</v>
      </c>
      <c r="K560" s="16">
        <f t="shared" si="105"/>
        <v>30200552.629999999</v>
      </c>
      <c r="L560" s="16">
        <f t="shared" si="105"/>
        <v>41465500</v>
      </c>
      <c r="M560" s="16">
        <f t="shared" si="105"/>
        <v>41454354.309999995</v>
      </c>
      <c r="N560" s="16">
        <f t="shared" si="105"/>
        <v>43416800</v>
      </c>
      <c r="O560" s="16">
        <f t="shared" si="105"/>
        <v>43416800</v>
      </c>
      <c r="P560" s="3"/>
    </row>
    <row r="561" spans="1:16">
      <c r="A561" s="31"/>
      <c r="B561" s="30"/>
      <c r="C561" s="7" t="s">
        <v>5</v>
      </c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3"/>
    </row>
    <row r="562" spans="1:16" ht="27" customHeight="1">
      <c r="A562" s="31"/>
      <c r="B562" s="30"/>
      <c r="C562" s="7" t="s">
        <v>18</v>
      </c>
      <c r="D562" s="17"/>
      <c r="E562" s="17"/>
      <c r="F562" s="16">
        <f>F569+F576+F583+F590</f>
        <v>0</v>
      </c>
      <c r="G562" s="16">
        <f t="shared" ref="G562:O562" si="106">G569+G576+G583+G590</f>
        <v>0</v>
      </c>
      <c r="H562" s="16">
        <f t="shared" si="106"/>
        <v>0</v>
      </c>
      <c r="I562" s="16">
        <f t="shared" si="106"/>
        <v>0</v>
      </c>
      <c r="J562" s="16">
        <f t="shared" si="106"/>
        <v>0</v>
      </c>
      <c r="K562" s="16">
        <f t="shared" si="106"/>
        <v>0</v>
      </c>
      <c r="L562" s="16">
        <f t="shared" si="106"/>
        <v>0</v>
      </c>
      <c r="M562" s="16">
        <f t="shared" si="106"/>
        <v>0</v>
      </c>
      <c r="N562" s="16">
        <f t="shared" si="106"/>
        <v>0</v>
      </c>
      <c r="O562" s="16">
        <f t="shared" si="106"/>
        <v>0</v>
      </c>
      <c r="P562" s="4"/>
    </row>
    <row r="563" spans="1:16">
      <c r="A563" s="31"/>
      <c r="B563" s="30"/>
      <c r="C563" s="7" t="s">
        <v>19</v>
      </c>
      <c r="D563" s="17"/>
      <c r="E563" s="17"/>
      <c r="F563" s="16">
        <f>F570+F577+F584+F591</f>
        <v>11072646.800000001</v>
      </c>
      <c r="G563" s="16">
        <f t="shared" ref="G563:O563" si="107">G570+G577+G584+G591</f>
        <v>10744823.460000001</v>
      </c>
      <c r="H563" s="16">
        <f>H570+H577+H584+H591</f>
        <v>21542213.800000001</v>
      </c>
      <c r="I563" s="16">
        <f t="shared" si="107"/>
        <v>21339154.989999998</v>
      </c>
      <c r="J563" s="16">
        <f t="shared" si="107"/>
        <v>30165072.079999998</v>
      </c>
      <c r="K563" s="16">
        <f t="shared" si="107"/>
        <v>29873603.149999999</v>
      </c>
      <c r="L563" s="16">
        <f t="shared" si="107"/>
        <v>41138500</v>
      </c>
      <c r="M563" s="16">
        <f t="shared" si="107"/>
        <v>41127404.829999998</v>
      </c>
      <c r="N563" s="16">
        <f t="shared" si="107"/>
        <v>43089800</v>
      </c>
      <c r="O563" s="16">
        <f t="shared" si="107"/>
        <v>43089800</v>
      </c>
      <c r="P563" s="4"/>
    </row>
    <row r="564" spans="1:16" ht="24">
      <c r="A564" s="31"/>
      <c r="B564" s="30"/>
      <c r="C564" s="7" t="s">
        <v>22</v>
      </c>
      <c r="D564" s="17"/>
      <c r="E564" s="17"/>
      <c r="F564" s="16">
        <f>F571+F578+F585+F592</f>
        <v>0</v>
      </c>
      <c r="G564" s="16">
        <f t="shared" ref="G564:O564" si="108">G571+G578+G585+G592</f>
        <v>0</v>
      </c>
      <c r="H564" s="16">
        <f t="shared" si="108"/>
        <v>0</v>
      </c>
      <c r="I564" s="16">
        <f t="shared" si="108"/>
        <v>0</v>
      </c>
      <c r="J564" s="16">
        <f t="shared" si="108"/>
        <v>0</v>
      </c>
      <c r="K564" s="16">
        <f t="shared" si="108"/>
        <v>0</v>
      </c>
      <c r="L564" s="16">
        <f t="shared" si="108"/>
        <v>0</v>
      </c>
      <c r="M564" s="16">
        <f t="shared" si="108"/>
        <v>0</v>
      </c>
      <c r="N564" s="16">
        <f t="shared" si="108"/>
        <v>0</v>
      </c>
      <c r="O564" s="16">
        <f t="shared" si="108"/>
        <v>0</v>
      </c>
      <c r="P564" s="4"/>
    </row>
    <row r="565" spans="1:16" ht="19.5" customHeight="1">
      <c r="A565" s="31"/>
      <c r="B565" s="30"/>
      <c r="C565" s="7" t="s">
        <v>20</v>
      </c>
      <c r="D565" s="17"/>
      <c r="E565" s="17"/>
      <c r="F565" s="16">
        <f>F572+F579+F586+F593</f>
        <v>195245</v>
      </c>
      <c r="G565" s="16">
        <f t="shared" ref="G565:O565" si="109">G572+G579+G586+G593</f>
        <v>195234.86</v>
      </c>
      <c r="H565" s="16">
        <f>H572+H579+H586+H593</f>
        <v>327000</v>
      </c>
      <c r="I565" s="16">
        <f t="shared" si="109"/>
        <v>279949.48</v>
      </c>
      <c r="J565" s="16">
        <f t="shared" si="109"/>
        <v>327000</v>
      </c>
      <c r="K565" s="16">
        <f>K572+K579+K586+K593</f>
        <v>326949.48</v>
      </c>
      <c r="L565" s="16">
        <f t="shared" si="109"/>
        <v>327000</v>
      </c>
      <c r="M565" s="16">
        <f t="shared" si="109"/>
        <v>326949.48</v>
      </c>
      <c r="N565" s="16">
        <f t="shared" si="109"/>
        <v>327000</v>
      </c>
      <c r="O565" s="16">
        <f t="shared" si="109"/>
        <v>327000</v>
      </c>
      <c r="P565" s="4"/>
    </row>
    <row r="566" spans="1:16" ht="18" customHeight="1">
      <c r="A566" s="31"/>
      <c r="B566" s="30"/>
      <c r="C566" s="7" t="s">
        <v>21</v>
      </c>
      <c r="D566" s="17"/>
      <c r="E566" s="17"/>
      <c r="F566" s="16">
        <f>F573+F580+F587+F594</f>
        <v>0</v>
      </c>
      <c r="G566" s="16">
        <f t="shared" ref="G566:O566" si="110">G573+G580+G587+G594</f>
        <v>0</v>
      </c>
      <c r="H566" s="16">
        <f t="shared" si="110"/>
        <v>0</v>
      </c>
      <c r="I566" s="16">
        <f t="shared" si="110"/>
        <v>0</v>
      </c>
      <c r="J566" s="16">
        <f t="shared" si="110"/>
        <v>0</v>
      </c>
      <c r="K566" s="16">
        <f t="shared" si="110"/>
        <v>0</v>
      </c>
      <c r="L566" s="16">
        <f t="shared" si="110"/>
        <v>0</v>
      </c>
      <c r="M566" s="16">
        <f t="shared" si="110"/>
        <v>0</v>
      </c>
      <c r="N566" s="16">
        <f t="shared" si="110"/>
        <v>0</v>
      </c>
      <c r="O566" s="16">
        <f t="shared" si="110"/>
        <v>0</v>
      </c>
      <c r="P566" s="3"/>
    </row>
    <row r="567" spans="1:16" ht="30" customHeight="1">
      <c r="A567" s="30" t="s">
        <v>158</v>
      </c>
      <c r="B567" s="32" t="s">
        <v>179</v>
      </c>
      <c r="C567" s="7" t="s">
        <v>4</v>
      </c>
      <c r="D567" s="14"/>
      <c r="E567" s="14"/>
      <c r="F567" s="15">
        <f>F569+F570+F571+F572+F573</f>
        <v>11072646.800000001</v>
      </c>
      <c r="G567" s="15">
        <f t="shared" ref="G567:O567" si="111">G569+G570+G571+G572+G573</f>
        <v>10744823.460000001</v>
      </c>
      <c r="H567" s="15">
        <f t="shared" si="111"/>
        <v>21542213.800000001</v>
      </c>
      <c r="I567" s="15">
        <f t="shared" si="111"/>
        <v>21339154.989999998</v>
      </c>
      <c r="J567" s="15">
        <f t="shared" si="111"/>
        <v>30165072.079999998</v>
      </c>
      <c r="K567" s="15">
        <f t="shared" si="111"/>
        <v>29873603.149999999</v>
      </c>
      <c r="L567" s="15">
        <f t="shared" si="111"/>
        <v>41138500</v>
      </c>
      <c r="M567" s="15">
        <f t="shared" si="111"/>
        <v>41127404.829999998</v>
      </c>
      <c r="N567" s="15">
        <f t="shared" si="111"/>
        <v>43089800</v>
      </c>
      <c r="O567" s="15">
        <f t="shared" si="111"/>
        <v>43089800</v>
      </c>
      <c r="P567" s="14"/>
    </row>
    <row r="568" spans="1:16">
      <c r="A568" s="31"/>
      <c r="B568" s="32"/>
      <c r="C568" s="7" t="s">
        <v>5</v>
      </c>
      <c r="D568" s="14"/>
      <c r="E568" s="14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4"/>
    </row>
    <row r="569" spans="1:16" ht="30" customHeight="1">
      <c r="A569" s="31"/>
      <c r="B569" s="32"/>
      <c r="C569" s="7" t="s">
        <v>18</v>
      </c>
      <c r="D569" s="14"/>
      <c r="E569" s="14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4"/>
    </row>
    <row r="570" spans="1:16" ht="26.25" customHeight="1">
      <c r="A570" s="31"/>
      <c r="B570" s="32"/>
      <c r="C570" s="7" t="s">
        <v>19</v>
      </c>
      <c r="D570" s="14"/>
      <c r="E570" s="14"/>
      <c r="F570" s="15">
        <v>11072646.800000001</v>
      </c>
      <c r="G570" s="15">
        <v>10744823.460000001</v>
      </c>
      <c r="H570" s="15">
        <v>21542213.800000001</v>
      </c>
      <c r="I570" s="15">
        <v>21339154.989999998</v>
      </c>
      <c r="J570" s="15">
        <v>30165072.079999998</v>
      </c>
      <c r="K570" s="15">
        <v>29873603.149999999</v>
      </c>
      <c r="L570" s="15">
        <v>41138500</v>
      </c>
      <c r="M570" s="15">
        <v>41127404.829999998</v>
      </c>
      <c r="N570" s="15">
        <v>43089800</v>
      </c>
      <c r="O570" s="15">
        <v>43089800</v>
      </c>
      <c r="P570" s="14"/>
    </row>
    <row r="571" spans="1:16" ht="25.5" customHeight="1">
      <c r="A571" s="31"/>
      <c r="B571" s="32"/>
      <c r="C571" s="7" t="s">
        <v>22</v>
      </c>
      <c r="D571" s="14"/>
      <c r="E571" s="14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4"/>
    </row>
    <row r="572" spans="1:16" ht="31.5" customHeight="1">
      <c r="A572" s="31"/>
      <c r="B572" s="32"/>
      <c r="C572" s="7" t="s">
        <v>20</v>
      </c>
      <c r="D572" s="14"/>
      <c r="E572" s="14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4"/>
    </row>
    <row r="573" spans="1:16" ht="60.75" customHeight="1">
      <c r="A573" s="31"/>
      <c r="B573" s="32"/>
      <c r="C573" s="7" t="s">
        <v>21</v>
      </c>
      <c r="D573" s="14"/>
      <c r="E573" s="14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4"/>
    </row>
    <row r="574" spans="1:16" ht="24" customHeight="1">
      <c r="A574" s="30" t="s">
        <v>94</v>
      </c>
      <c r="B574" s="32" t="s">
        <v>93</v>
      </c>
      <c r="C574" s="7" t="s">
        <v>4</v>
      </c>
      <c r="D574" s="3"/>
      <c r="E574" s="3"/>
      <c r="F574" s="18">
        <f>F576+F577+F578+F579+F580</f>
        <v>5245</v>
      </c>
      <c r="G574" s="18">
        <f t="shared" ref="G574:O574" si="112">G576+G577+G578+G579+G580</f>
        <v>5244.86</v>
      </c>
      <c r="H574" s="18">
        <f t="shared" si="112"/>
        <v>57000</v>
      </c>
      <c r="I574" s="18">
        <f t="shared" si="112"/>
        <v>9959.48</v>
      </c>
      <c r="J574" s="18">
        <f t="shared" si="112"/>
        <v>57000</v>
      </c>
      <c r="K574" s="18">
        <f t="shared" si="112"/>
        <v>56959.48</v>
      </c>
      <c r="L574" s="15">
        <f t="shared" si="112"/>
        <v>57000</v>
      </c>
      <c r="M574" s="15">
        <f t="shared" si="112"/>
        <v>56959.48</v>
      </c>
      <c r="N574" s="15">
        <f t="shared" si="112"/>
        <v>57000</v>
      </c>
      <c r="O574" s="15">
        <f t="shared" si="112"/>
        <v>57000</v>
      </c>
      <c r="P574" s="3"/>
    </row>
    <row r="575" spans="1:16">
      <c r="A575" s="31"/>
      <c r="B575" s="32"/>
      <c r="C575" s="7" t="s">
        <v>5</v>
      </c>
      <c r="D575" s="3"/>
      <c r="E575" s="3"/>
      <c r="F575" s="18"/>
      <c r="G575" s="18"/>
      <c r="H575" s="18"/>
      <c r="I575" s="18"/>
      <c r="J575" s="18"/>
      <c r="K575" s="18"/>
      <c r="L575" s="15"/>
      <c r="M575" s="15"/>
      <c r="N575" s="15"/>
      <c r="O575" s="15"/>
      <c r="P575" s="3"/>
    </row>
    <row r="576" spans="1:16" ht="30" customHeight="1">
      <c r="A576" s="31"/>
      <c r="B576" s="32"/>
      <c r="C576" s="7" t="s">
        <v>18</v>
      </c>
      <c r="D576" s="4"/>
      <c r="E576" s="4"/>
      <c r="F576" s="18"/>
      <c r="G576" s="18"/>
      <c r="H576" s="18"/>
      <c r="I576" s="18"/>
      <c r="J576" s="18"/>
      <c r="K576" s="18"/>
      <c r="L576" s="15"/>
      <c r="M576" s="15"/>
      <c r="N576" s="15"/>
      <c r="O576" s="15"/>
      <c r="P576" s="4"/>
    </row>
    <row r="577" spans="1:16">
      <c r="A577" s="31"/>
      <c r="B577" s="32"/>
      <c r="C577" s="7" t="s">
        <v>19</v>
      </c>
      <c r="D577" s="4"/>
      <c r="E577" s="4"/>
      <c r="F577" s="18"/>
      <c r="G577" s="18"/>
      <c r="H577" s="18"/>
      <c r="I577" s="18"/>
      <c r="J577" s="18"/>
      <c r="K577" s="18"/>
      <c r="L577" s="15"/>
      <c r="M577" s="15"/>
      <c r="N577" s="15"/>
      <c r="O577" s="15"/>
      <c r="P577" s="4"/>
    </row>
    <row r="578" spans="1:16" ht="24">
      <c r="A578" s="31"/>
      <c r="B578" s="32"/>
      <c r="C578" s="7" t="s">
        <v>22</v>
      </c>
      <c r="D578" s="4"/>
      <c r="E578" s="4"/>
      <c r="F578" s="18"/>
      <c r="G578" s="18"/>
      <c r="H578" s="18"/>
      <c r="I578" s="18"/>
      <c r="J578" s="18"/>
      <c r="K578" s="18"/>
      <c r="L578" s="15"/>
      <c r="M578" s="15"/>
      <c r="N578" s="15"/>
      <c r="O578" s="15"/>
      <c r="P578" s="4"/>
    </row>
    <row r="579" spans="1:16">
      <c r="A579" s="31"/>
      <c r="B579" s="32"/>
      <c r="C579" s="7" t="s">
        <v>20</v>
      </c>
      <c r="D579" s="4"/>
      <c r="E579" s="4"/>
      <c r="F579" s="18">
        <v>5245</v>
      </c>
      <c r="G579" s="18">
        <v>5244.86</v>
      </c>
      <c r="H579" s="18">
        <f>47000+10000</f>
        <v>57000</v>
      </c>
      <c r="I579" s="18">
        <f>9959.48+0</f>
        <v>9959.48</v>
      </c>
      <c r="J579" s="18">
        <f>47000+10000</f>
        <v>57000</v>
      </c>
      <c r="K579" s="18">
        <v>56959.48</v>
      </c>
      <c r="L579" s="15">
        <f>47000+10000</f>
        <v>57000</v>
      </c>
      <c r="M579" s="15">
        <v>56959.48</v>
      </c>
      <c r="N579" s="15">
        <v>57000</v>
      </c>
      <c r="O579" s="15">
        <v>57000</v>
      </c>
      <c r="P579" s="4"/>
    </row>
    <row r="580" spans="1:16" ht="18" customHeight="1">
      <c r="A580" s="31"/>
      <c r="B580" s="32"/>
      <c r="C580" s="7" t="s">
        <v>21</v>
      </c>
      <c r="D580" s="3"/>
      <c r="E580" s="3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3"/>
    </row>
    <row r="581" spans="1:16" ht="15" customHeight="1">
      <c r="A581" s="30" t="s">
        <v>95</v>
      </c>
      <c r="B581" s="30" t="s">
        <v>159</v>
      </c>
      <c r="C581" s="7" t="s">
        <v>4</v>
      </c>
      <c r="D581" s="3"/>
      <c r="E581" s="3"/>
      <c r="F581" s="18">
        <f>F583+F584+F585+F586+F587</f>
        <v>190000</v>
      </c>
      <c r="G581" s="18">
        <f t="shared" ref="G581:O581" si="113">G583+G584+G585+G586+G587</f>
        <v>189990</v>
      </c>
      <c r="H581" s="18">
        <f t="shared" si="113"/>
        <v>190000</v>
      </c>
      <c r="I581" s="18">
        <f t="shared" si="113"/>
        <v>189990</v>
      </c>
      <c r="J581" s="18">
        <f t="shared" si="113"/>
        <v>190000</v>
      </c>
      <c r="K581" s="18">
        <f t="shared" si="113"/>
        <v>189990</v>
      </c>
      <c r="L581" s="15">
        <f t="shared" si="113"/>
        <v>190000</v>
      </c>
      <c r="M581" s="15">
        <f t="shared" si="113"/>
        <v>189990</v>
      </c>
      <c r="N581" s="15">
        <f t="shared" si="113"/>
        <v>190000</v>
      </c>
      <c r="O581" s="15">
        <f t="shared" si="113"/>
        <v>190000</v>
      </c>
      <c r="P581" s="3"/>
    </row>
    <row r="582" spans="1:16">
      <c r="A582" s="31"/>
      <c r="B582" s="30"/>
      <c r="C582" s="7" t="s">
        <v>5</v>
      </c>
      <c r="D582" s="3"/>
      <c r="E582" s="3"/>
      <c r="F582" s="18"/>
      <c r="G582" s="18"/>
      <c r="H582" s="18"/>
      <c r="I582" s="18"/>
      <c r="J582" s="18"/>
      <c r="K582" s="18"/>
      <c r="L582" s="15"/>
      <c r="M582" s="15"/>
      <c r="N582" s="15"/>
      <c r="O582" s="15"/>
      <c r="P582" s="3"/>
    </row>
    <row r="583" spans="1:16" ht="27" customHeight="1">
      <c r="A583" s="31"/>
      <c r="B583" s="30"/>
      <c r="C583" s="7" t="s">
        <v>18</v>
      </c>
      <c r="D583" s="4"/>
      <c r="E583" s="4"/>
      <c r="F583" s="18"/>
      <c r="G583" s="18"/>
      <c r="H583" s="18"/>
      <c r="I583" s="18"/>
      <c r="J583" s="18"/>
      <c r="K583" s="18"/>
      <c r="L583" s="15"/>
      <c r="M583" s="15"/>
      <c r="N583" s="15"/>
      <c r="O583" s="15"/>
      <c r="P583" s="4"/>
    </row>
    <row r="584" spans="1:16">
      <c r="A584" s="31"/>
      <c r="B584" s="30"/>
      <c r="C584" s="7" t="s">
        <v>19</v>
      </c>
      <c r="D584" s="4"/>
      <c r="E584" s="4"/>
      <c r="F584" s="18"/>
      <c r="G584" s="18"/>
      <c r="H584" s="18"/>
      <c r="I584" s="18"/>
      <c r="J584" s="18"/>
      <c r="K584" s="18"/>
      <c r="L584" s="15"/>
      <c r="M584" s="15"/>
      <c r="N584" s="15"/>
      <c r="O584" s="15"/>
      <c r="P584" s="4"/>
    </row>
    <row r="585" spans="1:16" ht="24">
      <c r="A585" s="31"/>
      <c r="B585" s="30"/>
      <c r="C585" s="7" t="s">
        <v>22</v>
      </c>
      <c r="D585" s="4"/>
      <c r="E585" s="4"/>
      <c r="F585" s="18"/>
      <c r="G585" s="18"/>
      <c r="H585" s="18"/>
      <c r="I585" s="18"/>
      <c r="J585" s="18"/>
      <c r="K585" s="18"/>
      <c r="L585" s="15"/>
      <c r="M585" s="15"/>
      <c r="N585" s="15"/>
      <c r="O585" s="15"/>
      <c r="P585" s="4"/>
    </row>
    <row r="586" spans="1:16">
      <c r="A586" s="31"/>
      <c r="B586" s="30"/>
      <c r="C586" s="7" t="s">
        <v>20</v>
      </c>
      <c r="D586" s="4"/>
      <c r="E586" s="4"/>
      <c r="F586" s="18">
        <v>190000</v>
      </c>
      <c r="G586" s="18">
        <v>189990</v>
      </c>
      <c r="H586" s="18">
        <v>190000</v>
      </c>
      <c r="I586" s="18">
        <v>189990</v>
      </c>
      <c r="J586" s="18">
        <v>190000</v>
      </c>
      <c r="K586" s="18">
        <v>189990</v>
      </c>
      <c r="L586" s="18">
        <v>190000</v>
      </c>
      <c r="M586" s="15">
        <v>189990</v>
      </c>
      <c r="N586" s="18">
        <v>190000</v>
      </c>
      <c r="O586" s="18">
        <v>190000</v>
      </c>
      <c r="P586" s="4"/>
    </row>
    <row r="587" spans="1:16" ht="16.5" customHeight="1">
      <c r="A587" s="31"/>
      <c r="B587" s="30"/>
      <c r="C587" s="7" t="s">
        <v>21</v>
      </c>
      <c r="D587" s="3"/>
      <c r="E587" s="3"/>
      <c r="F587" s="18"/>
      <c r="G587" s="18"/>
      <c r="H587" s="18"/>
      <c r="I587" s="18"/>
      <c r="J587" s="18"/>
      <c r="K587" s="18"/>
      <c r="L587" s="15"/>
      <c r="M587" s="15"/>
      <c r="N587" s="15"/>
      <c r="O587" s="15"/>
      <c r="P587" s="3"/>
    </row>
    <row r="588" spans="1:16" ht="15" customHeight="1">
      <c r="A588" s="30" t="s">
        <v>96</v>
      </c>
      <c r="B588" s="30" t="s">
        <v>160</v>
      </c>
      <c r="C588" s="7" t="s">
        <v>4</v>
      </c>
      <c r="D588" s="5"/>
      <c r="E588" s="5"/>
      <c r="F588" s="18">
        <f>F590+F591+F592+F593+F594</f>
        <v>0</v>
      </c>
      <c r="G588" s="18">
        <f t="shared" ref="G588:O588" si="114">G590+G591+G592+G593+G594</f>
        <v>0</v>
      </c>
      <c r="H588" s="18">
        <f t="shared" si="114"/>
        <v>80000</v>
      </c>
      <c r="I588" s="18">
        <f t="shared" si="114"/>
        <v>80000</v>
      </c>
      <c r="J588" s="18">
        <f t="shared" si="114"/>
        <v>80000</v>
      </c>
      <c r="K588" s="18">
        <f t="shared" si="114"/>
        <v>80000</v>
      </c>
      <c r="L588" s="15">
        <f t="shared" si="114"/>
        <v>80000</v>
      </c>
      <c r="M588" s="15">
        <f t="shared" si="114"/>
        <v>80000</v>
      </c>
      <c r="N588" s="15">
        <f t="shared" si="114"/>
        <v>80000</v>
      </c>
      <c r="O588" s="15">
        <f t="shared" si="114"/>
        <v>80000</v>
      </c>
      <c r="P588" s="5"/>
    </row>
    <row r="589" spans="1:16">
      <c r="A589" s="31"/>
      <c r="B589" s="30"/>
      <c r="C589" s="7" t="s">
        <v>5</v>
      </c>
      <c r="D589" s="5"/>
      <c r="E589" s="5"/>
      <c r="F589" s="18"/>
      <c r="G589" s="18"/>
      <c r="H589" s="18"/>
      <c r="I589" s="18"/>
      <c r="J589" s="18"/>
      <c r="K589" s="18"/>
      <c r="L589" s="15"/>
      <c r="M589" s="15"/>
      <c r="N589" s="15"/>
      <c r="O589" s="15"/>
      <c r="P589" s="5"/>
    </row>
    <row r="590" spans="1:16" ht="29.25" customHeight="1">
      <c r="A590" s="31"/>
      <c r="B590" s="30"/>
      <c r="C590" s="7" t="s">
        <v>18</v>
      </c>
      <c r="D590" s="5"/>
      <c r="E590" s="5"/>
      <c r="F590" s="18"/>
      <c r="G590" s="18"/>
      <c r="H590" s="18"/>
      <c r="I590" s="18"/>
      <c r="J590" s="18"/>
      <c r="K590" s="18"/>
      <c r="L590" s="15"/>
      <c r="M590" s="15"/>
      <c r="N590" s="15"/>
      <c r="O590" s="15"/>
      <c r="P590" s="5"/>
    </row>
    <row r="591" spans="1:16">
      <c r="A591" s="31"/>
      <c r="B591" s="30"/>
      <c r="C591" s="7" t="s">
        <v>19</v>
      </c>
      <c r="D591" s="5"/>
      <c r="E591" s="5"/>
      <c r="F591" s="18"/>
      <c r="G591" s="18"/>
      <c r="H591" s="18"/>
      <c r="I591" s="18"/>
      <c r="J591" s="18"/>
      <c r="K591" s="18"/>
      <c r="L591" s="15"/>
      <c r="M591" s="15"/>
      <c r="N591" s="15"/>
      <c r="O591" s="15"/>
      <c r="P591" s="5"/>
    </row>
    <row r="592" spans="1:16" ht="24">
      <c r="A592" s="31"/>
      <c r="B592" s="30"/>
      <c r="C592" s="7" t="s">
        <v>22</v>
      </c>
      <c r="D592" s="5"/>
      <c r="E592" s="5"/>
      <c r="F592" s="18"/>
      <c r="G592" s="18"/>
      <c r="H592" s="18"/>
      <c r="I592" s="18"/>
      <c r="J592" s="18"/>
      <c r="K592" s="18"/>
      <c r="L592" s="15"/>
      <c r="M592" s="15"/>
      <c r="N592" s="15"/>
      <c r="O592" s="15"/>
      <c r="P592" s="5"/>
    </row>
    <row r="593" spans="1:16">
      <c r="A593" s="31"/>
      <c r="B593" s="30"/>
      <c r="C593" s="7" t="s">
        <v>20</v>
      </c>
      <c r="D593" s="5"/>
      <c r="E593" s="5"/>
      <c r="F593" s="18">
        <v>0</v>
      </c>
      <c r="G593" s="18">
        <v>0</v>
      </c>
      <c r="H593" s="18">
        <v>80000</v>
      </c>
      <c r="I593" s="18">
        <v>80000</v>
      </c>
      <c r="J593" s="18">
        <v>80000</v>
      </c>
      <c r="K593" s="18">
        <v>80000</v>
      </c>
      <c r="L593" s="18">
        <v>80000</v>
      </c>
      <c r="M593" s="15">
        <v>80000</v>
      </c>
      <c r="N593" s="18">
        <v>80000</v>
      </c>
      <c r="O593" s="18">
        <v>80000</v>
      </c>
      <c r="P593" s="5"/>
    </row>
    <row r="594" spans="1:16" ht="15.75" customHeight="1">
      <c r="A594" s="31"/>
      <c r="B594" s="30"/>
      <c r="C594" s="7" t="s">
        <v>21</v>
      </c>
      <c r="D594" s="5"/>
      <c r="E594" s="5"/>
      <c r="F594" s="18"/>
      <c r="G594" s="18"/>
      <c r="H594" s="18"/>
      <c r="I594" s="18"/>
      <c r="J594" s="18"/>
      <c r="K594" s="18"/>
      <c r="L594" s="15"/>
      <c r="M594" s="15"/>
      <c r="N594" s="15"/>
      <c r="O594" s="15"/>
      <c r="P594" s="5"/>
    </row>
    <row r="595" spans="1:16">
      <c r="A595" s="8"/>
      <c r="B595" s="9"/>
      <c r="C595" s="10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</row>
    <row r="596" spans="1:16">
      <c r="A596" s="8"/>
      <c r="B596" s="9"/>
      <c r="C596" s="10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</row>
    <row r="597" spans="1:16">
      <c r="A597" s="1" t="s">
        <v>192</v>
      </c>
      <c r="H597" s="1" t="s">
        <v>193</v>
      </c>
    </row>
    <row r="599" spans="1:16">
      <c r="A599" s="1" t="s">
        <v>26</v>
      </c>
    </row>
    <row r="600" spans="1:16">
      <c r="A600" s="1" t="s">
        <v>180</v>
      </c>
    </row>
  </sheetData>
  <mergeCells count="181">
    <mergeCell ref="B52:B53"/>
    <mergeCell ref="A52:A53"/>
    <mergeCell ref="A47:A51"/>
    <mergeCell ref="B47:B51"/>
    <mergeCell ref="A11:A18"/>
    <mergeCell ref="B11:B18"/>
    <mergeCell ref="A567:A573"/>
    <mergeCell ref="B567:B573"/>
    <mergeCell ref="A538:A544"/>
    <mergeCell ref="B538:B544"/>
    <mergeCell ref="A545:A551"/>
    <mergeCell ref="B545:B551"/>
    <mergeCell ref="A552:A559"/>
    <mergeCell ref="B552:B559"/>
    <mergeCell ref="A530:A537"/>
    <mergeCell ref="B530:B537"/>
    <mergeCell ref="A110:A116"/>
    <mergeCell ref="B110:B116"/>
    <mergeCell ref="A117:A123"/>
    <mergeCell ref="B117:B123"/>
    <mergeCell ref="B75:B81"/>
    <mergeCell ref="A82:A88"/>
    <mergeCell ref="B82:B88"/>
    <mergeCell ref="A89:A95"/>
    <mergeCell ref="B89:B95"/>
    <mergeCell ref="A96:A102"/>
    <mergeCell ref="B96:B102"/>
    <mergeCell ref="A103:A109"/>
    <mergeCell ref="B103:B109"/>
    <mergeCell ref="A516:A522"/>
    <mergeCell ref="B516:B522"/>
    <mergeCell ref="A523:A529"/>
    <mergeCell ref="B523:B529"/>
    <mergeCell ref="A439:A445"/>
    <mergeCell ref="B439:B445"/>
    <mergeCell ref="A446:A452"/>
    <mergeCell ref="B446:B452"/>
    <mergeCell ref="A453:A459"/>
    <mergeCell ref="B453:B459"/>
    <mergeCell ref="A418:A424"/>
    <mergeCell ref="B418:B424"/>
    <mergeCell ref="A425:A431"/>
    <mergeCell ref="B425:B431"/>
    <mergeCell ref="A432:A438"/>
    <mergeCell ref="B432:B438"/>
    <mergeCell ref="A306:A312"/>
    <mergeCell ref="B306:B312"/>
    <mergeCell ref="A313:A319"/>
    <mergeCell ref="A588:A594"/>
    <mergeCell ref="B588:B594"/>
    <mergeCell ref="A460:A466"/>
    <mergeCell ref="B460:B466"/>
    <mergeCell ref="A474:A480"/>
    <mergeCell ref="B474:B480"/>
    <mergeCell ref="A509:A515"/>
    <mergeCell ref="B509:B515"/>
    <mergeCell ref="A574:A580"/>
    <mergeCell ref="A581:A587"/>
    <mergeCell ref="B581:B587"/>
    <mergeCell ref="B574:B580"/>
    <mergeCell ref="A481:A487"/>
    <mergeCell ref="B481:B487"/>
    <mergeCell ref="A488:A494"/>
    <mergeCell ref="B488:B494"/>
    <mergeCell ref="A495:A501"/>
    <mergeCell ref="B495:B501"/>
    <mergeCell ref="A502:A508"/>
    <mergeCell ref="B502:B508"/>
    <mergeCell ref="A467:A473"/>
    <mergeCell ref="B467:B473"/>
    <mergeCell ref="A560:A566"/>
    <mergeCell ref="B560:B566"/>
    <mergeCell ref="A348:A354"/>
    <mergeCell ref="B348:B354"/>
    <mergeCell ref="A285:A291"/>
    <mergeCell ref="B285:B291"/>
    <mergeCell ref="A292:A298"/>
    <mergeCell ref="B292:B298"/>
    <mergeCell ref="A299:A305"/>
    <mergeCell ref="B299:B305"/>
    <mergeCell ref="A320:A326"/>
    <mergeCell ref="B320:B326"/>
    <mergeCell ref="A327:A333"/>
    <mergeCell ref="B327:B333"/>
    <mergeCell ref="A334:A340"/>
    <mergeCell ref="B334:B340"/>
    <mergeCell ref="A341:A347"/>
    <mergeCell ref="B341:B347"/>
    <mergeCell ref="A278:A284"/>
    <mergeCell ref="B278:B284"/>
    <mergeCell ref="A243:A249"/>
    <mergeCell ref="B243:B249"/>
    <mergeCell ref="A250:A256"/>
    <mergeCell ref="B250:B256"/>
    <mergeCell ref="A257:A263"/>
    <mergeCell ref="B257:B263"/>
    <mergeCell ref="B313:B319"/>
    <mergeCell ref="B201:B207"/>
    <mergeCell ref="A208:A214"/>
    <mergeCell ref="B208:B214"/>
    <mergeCell ref="A215:A221"/>
    <mergeCell ref="B215:B221"/>
    <mergeCell ref="A264:A270"/>
    <mergeCell ref="B264:B270"/>
    <mergeCell ref="A271:A277"/>
    <mergeCell ref="B271:B277"/>
    <mergeCell ref="B19:B25"/>
    <mergeCell ref="A124:A130"/>
    <mergeCell ref="B124:B130"/>
    <mergeCell ref="A131:A137"/>
    <mergeCell ref="B131:B137"/>
    <mergeCell ref="A180:A186"/>
    <mergeCell ref="B180:B186"/>
    <mergeCell ref="A187:A193"/>
    <mergeCell ref="B187:B193"/>
    <mergeCell ref="A26:A32"/>
    <mergeCell ref="B26:B32"/>
    <mergeCell ref="A33:A39"/>
    <mergeCell ref="B33:B39"/>
    <mergeCell ref="A40:A46"/>
    <mergeCell ref="B40:B46"/>
    <mergeCell ref="A54:A60"/>
    <mergeCell ref="B54:B60"/>
    <mergeCell ref="A61:A67"/>
    <mergeCell ref="B61:B67"/>
    <mergeCell ref="A68:A74"/>
    <mergeCell ref="B68:B74"/>
    <mergeCell ref="A75:A81"/>
    <mergeCell ref="A19:A25"/>
    <mergeCell ref="A138:A144"/>
    <mergeCell ref="A6:P6"/>
    <mergeCell ref="A8:A10"/>
    <mergeCell ref="B8:B10"/>
    <mergeCell ref="C8:C10"/>
    <mergeCell ref="D8:E9"/>
    <mergeCell ref="P8:P10"/>
    <mergeCell ref="F9:G9"/>
    <mergeCell ref="H9:I9"/>
    <mergeCell ref="J9:K9"/>
    <mergeCell ref="F8:M8"/>
    <mergeCell ref="N8:O9"/>
    <mergeCell ref="L9:M9"/>
    <mergeCell ref="A7:T7"/>
    <mergeCell ref="B138:B144"/>
    <mergeCell ref="A145:A151"/>
    <mergeCell ref="B145:B151"/>
    <mergeCell ref="A152:A158"/>
    <mergeCell ref="B152:B158"/>
    <mergeCell ref="A390:A396"/>
    <mergeCell ref="B390:B396"/>
    <mergeCell ref="A397:A403"/>
    <mergeCell ref="B397:B403"/>
    <mergeCell ref="A194:A200"/>
    <mergeCell ref="B194:B200"/>
    <mergeCell ref="A159:A165"/>
    <mergeCell ref="B159:B165"/>
    <mergeCell ref="A166:A172"/>
    <mergeCell ref="B166:B172"/>
    <mergeCell ref="A173:A179"/>
    <mergeCell ref="B173:B179"/>
    <mergeCell ref="A222:A228"/>
    <mergeCell ref="B222:B228"/>
    <mergeCell ref="A229:A235"/>
    <mergeCell ref="B229:B235"/>
    <mergeCell ref="A236:A242"/>
    <mergeCell ref="B236:B242"/>
    <mergeCell ref="A201:A207"/>
    <mergeCell ref="A404:A410"/>
    <mergeCell ref="B404:B410"/>
    <mergeCell ref="A411:A417"/>
    <mergeCell ref="B411:B417"/>
    <mergeCell ref="A355:A361"/>
    <mergeCell ref="B355:B361"/>
    <mergeCell ref="A362:A368"/>
    <mergeCell ref="B362:B368"/>
    <mergeCell ref="A369:A375"/>
    <mergeCell ref="B369:B375"/>
    <mergeCell ref="A376:A382"/>
    <mergeCell ref="B376:B382"/>
    <mergeCell ref="A383:A389"/>
    <mergeCell ref="B383:B389"/>
  </mergeCells>
  <pageMargins left="0.59055118110236227" right="0.19685039370078741" top="0.78740157480314965" bottom="0.39370078740157483" header="0.31496062992125984" footer="0.31496062992125984"/>
  <pageSetup paperSize="9" scale="71" fitToHeight="0" orientation="landscape" r:id="rId1"/>
  <headerFooter>
    <oddFooter>&amp;R&amp;P</oddFooter>
  </headerFooter>
  <rowBreaks count="19" manualBreakCount="19">
    <brk id="32" max="15" man="1"/>
    <brk id="51" max="15" man="1"/>
    <brk id="81" max="15" man="1"/>
    <brk id="116" max="15" man="1"/>
    <brk id="137" max="15" man="1"/>
    <brk id="172" max="15" man="1"/>
    <brk id="207" max="15" man="1"/>
    <brk id="242" max="15" man="1"/>
    <brk id="277" max="15" man="1"/>
    <brk id="312" max="15" man="1"/>
    <brk id="333" max="15" man="1"/>
    <brk id="361" max="15" man="1"/>
    <brk id="396" max="15" man="1"/>
    <brk id="424" max="15" man="1"/>
    <brk id="459" max="15" man="1"/>
    <brk id="487" max="15" man="1"/>
    <brk id="508" max="15" man="1"/>
    <brk id="544" max="15" man="1"/>
    <brk id="566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T43"/>
  <sheetViews>
    <sheetView tabSelected="1" view="pageBreakPreview" topLeftCell="B1" zoomScaleNormal="100" zoomScaleSheetLayoutView="100" workbookViewId="0">
      <selection activeCell="O37" sqref="O37"/>
    </sheetView>
  </sheetViews>
  <sheetFormatPr defaultColWidth="9.140625" defaultRowHeight="15"/>
  <cols>
    <col min="1" max="1" width="13.28515625" style="1" customWidth="1"/>
    <col min="2" max="2" width="25.42578125" style="1" customWidth="1"/>
    <col min="3" max="3" width="14" style="1" customWidth="1"/>
    <col min="4" max="5" width="12.28515625" style="1" customWidth="1"/>
    <col min="6" max="6" width="12.42578125" style="1" customWidth="1"/>
    <col min="7" max="7" width="12.140625" style="1" customWidth="1"/>
    <col min="8" max="8" width="11.85546875" style="1" customWidth="1"/>
    <col min="9" max="9" width="11.7109375" style="1" customWidth="1"/>
    <col min="10" max="10" width="11.42578125" style="1" customWidth="1"/>
    <col min="11" max="12" width="12" style="1" customWidth="1"/>
    <col min="13" max="14" width="11.85546875" style="1" customWidth="1"/>
    <col min="15" max="15" width="11.5703125" style="1" customWidth="1"/>
    <col min="16" max="16" width="10.85546875" style="1" customWidth="1"/>
    <col min="17" max="16384" width="9.140625" style="1"/>
  </cols>
  <sheetData>
    <row r="1" spans="1:20">
      <c r="M1" s="1" t="s">
        <v>6</v>
      </c>
    </row>
    <row r="2" spans="1:20">
      <c r="M2" s="54" t="s">
        <v>205</v>
      </c>
      <c r="N2" s="55"/>
      <c r="O2" s="55"/>
      <c r="P2" s="55"/>
    </row>
    <row r="3" spans="1:20">
      <c r="M3" s="54" t="s">
        <v>206</v>
      </c>
      <c r="N3" s="55"/>
      <c r="O3" s="55"/>
      <c r="P3" s="55"/>
    </row>
    <row r="4" spans="1:20">
      <c r="M4" s="54" t="s">
        <v>10</v>
      </c>
      <c r="N4" s="55"/>
      <c r="O4" s="55"/>
      <c r="P4" s="55"/>
    </row>
    <row r="5" spans="1:20" ht="61.5" customHeight="1">
      <c r="A5" s="36" t="s">
        <v>25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</row>
    <row r="6" spans="1:20" ht="27" customHeight="1">
      <c r="A6" s="43" t="s">
        <v>187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</row>
    <row r="7" spans="1:20">
      <c r="A7" s="37" t="s">
        <v>0</v>
      </c>
      <c r="B7" s="40" t="s">
        <v>11</v>
      </c>
      <c r="C7" s="40" t="s">
        <v>12</v>
      </c>
      <c r="D7" s="40" t="s">
        <v>202</v>
      </c>
      <c r="E7" s="40"/>
      <c r="F7" s="40" t="s">
        <v>203</v>
      </c>
      <c r="G7" s="40"/>
      <c r="H7" s="40"/>
      <c r="I7" s="40"/>
      <c r="J7" s="40"/>
      <c r="K7" s="40"/>
      <c r="L7" s="40"/>
      <c r="M7" s="40"/>
      <c r="N7" s="40" t="s">
        <v>17</v>
      </c>
      <c r="O7" s="40"/>
      <c r="P7" s="40" t="s">
        <v>1</v>
      </c>
    </row>
    <row r="8" spans="1:20" ht="28.5" customHeight="1">
      <c r="A8" s="38"/>
      <c r="B8" s="41"/>
      <c r="C8" s="41"/>
      <c r="D8" s="42"/>
      <c r="E8" s="42"/>
      <c r="F8" s="40" t="s">
        <v>13</v>
      </c>
      <c r="G8" s="40"/>
      <c r="H8" s="40" t="s">
        <v>14</v>
      </c>
      <c r="I8" s="40"/>
      <c r="J8" s="40" t="s">
        <v>15</v>
      </c>
      <c r="K8" s="40"/>
      <c r="L8" s="40" t="s">
        <v>16</v>
      </c>
      <c r="M8" s="40"/>
      <c r="N8" s="41"/>
      <c r="O8" s="41"/>
      <c r="P8" s="40"/>
    </row>
    <row r="9" spans="1:20" ht="33.75" customHeight="1">
      <c r="A9" s="39"/>
      <c r="B9" s="41"/>
      <c r="C9" s="41"/>
      <c r="D9" s="25" t="s">
        <v>2</v>
      </c>
      <c r="E9" s="25" t="s">
        <v>3</v>
      </c>
      <c r="F9" s="25" t="s">
        <v>2</v>
      </c>
      <c r="G9" s="25" t="s">
        <v>3</v>
      </c>
      <c r="H9" s="25" t="s">
        <v>2</v>
      </c>
      <c r="I9" s="25" t="s">
        <v>3</v>
      </c>
      <c r="J9" s="25" t="s">
        <v>2</v>
      </c>
      <c r="K9" s="25" t="s">
        <v>3</v>
      </c>
      <c r="L9" s="25" t="s">
        <v>2</v>
      </c>
      <c r="M9" s="25" t="s">
        <v>3</v>
      </c>
      <c r="N9" s="25" t="s">
        <v>28</v>
      </c>
      <c r="O9" s="25" t="s">
        <v>204</v>
      </c>
      <c r="P9" s="40"/>
    </row>
    <row r="10" spans="1:20" ht="21" customHeight="1">
      <c r="A10" s="33" t="s">
        <v>23</v>
      </c>
      <c r="B10" s="33" t="s">
        <v>201</v>
      </c>
      <c r="C10" s="7" t="s">
        <v>4</v>
      </c>
      <c r="D10" s="27">
        <f>D12+D13+D14+D15+D16</f>
        <v>108014667.78</v>
      </c>
      <c r="E10" s="27">
        <f>E12+E13+E14+E15+E16</f>
        <v>105490407</v>
      </c>
      <c r="F10" s="27">
        <f>F12+F13+F14+F15+F16</f>
        <v>23875358.869999997</v>
      </c>
      <c r="G10" s="27">
        <f t="shared" ref="G10:O10" si="0">G12+G13+G14+G15+G16</f>
        <v>20632643.399999999</v>
      </c>
      <c r="H10" s="27">
        <f t="shared" si="0"/>
        <v>50857132.93</v>
      </c>
      <c r="I10" s="27">
        <f t="shared" si="0"/>
        <v>45567362.960000001</v>
      </c>
      <c r="J10" s="27">
        <f t="shared" si="0"/>
        <v>73937976.860000014</v>
      </c>
      <c r="K10" s="27">
        <f t="shared" si="0"/>
        <v>69085689.640000001</v>
      </c>
      <c r="L10" s="27">
        <f t="shared" si="0"/>
        <v>103477728.97</v>
      </c>
      <c r="M10" s="27">
        <f t="shared" si="0"/>
        <v>100837435.86000001</v>
      </c>
      <c r="N10" s="27">
        <f t="shared" si="0"/>
        <v>106799830</v>
      </c>
      <c r="O10" s="27">
        <f t="shared" si="0"/>
        <v>106799830</v>
      </c>
      <c r="P10" s="24"/>
    </row>
    <row r="11" spans="1:20">
      <c r="A11" s="52"/>
      <c r="B11" s="53"/>
      <c r="C11" s="7" t="s">
        <v>5</v>
      </c>
      <c r="D11" s="28"/>
      <c r="E11" s="28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4"/>
    </row>
    <row r="12" spans="1:20" ht="26.25" customHeight="1">
      <c r="A12" s="52"/>
      <c r="B12" s="53"/>
      <c r="C12" s="7" t="s">
        <v>18</v>
      </c>
      <c r="D12" s="18">
        <f t="shared" ref="D12:F16" si="1">D19+D26+D33</f>
        <v>0</v>
      </c>
      <c r="E12" s="18">
        <f t="shared" si="1"/>
        <v>0</v>
      </c>
      <c r="F12" s="18">
        <f t="shared" si="1"/>
        <v>0</v>
      </c>
      <c r="G12" s="18">
        <f t="shared" ref="G12:O12" si="2">G19+G26+G33</f>
        <v>0</v>
      </c>
      <c r="H12" s="18">
        <f t="shared" si="2"/>
        <v>0</v>
      </c>
      <c r="I12" s="18">
        <f t="shared" si="2"/>
        <v>0</v>
      </c>
      <c r="J12" s="18">
        <f t="shared" si="2"/>
        <v>60400</v>
      </c>
      <c r="K12" s="18">
        <f t="shared" si="2"/>
        <v>0</v>
      </c>
      <c r="L12" s="18">
        <f t="shared" si="2"/>
        <v>575800</v>
      </c>
      <c r="M12" s="18">
        <f t="shared" si="2"/>
        <v>575800</v>
      </c>
      <c r="N12" s="18">
        <f t="shared" si="2"/>
        <v>0</v>
      </c>
      <c r="O12" s="18">
        <f t="shared" si="2"/>
        <v>0</v>
      </c>
      <c r="P12" s="24"/>
    </row>
    <row r="13" spans="1:20">
      <c r="A13" s="52"/>
      <c r="B13" s="53"/>
      <c r="C13" s="7" t="s">
        <v>19</v>
      </c>
      <c r="D13" s="18">
        <f t="shared" si="1"/>
        <v>73994352.299999997</v>
      </c>
      <c r="E13" s="18">
        <f t="shared" si="1"/>
        <v>73981809.140000001</v>
      </c>
      <c r="F13" s="18">
        <f t="shared" si="1"/>
        <v>17214666.949999999</v>
      </c>
      <c r="G13" s="18">
        <f t="shared" ref="G13:O13" si="3">G20+G27+G34</f>
        <v>16088011.58</v>
      </c>
      <c r="H13" s="18">
        <f t="shared" si="3"/>
        <v>37234306.960000001</v>
      </c>
      <c r="I13" s="18">
        <f t="shared" si="3"/>
        <v>35334878.140000001</v>
      </c>
      <c r="J13" s="18">
        <f t="shared" si="3"/>
        <v>55149720.730000004</v>
      </c>
      <c r="K13" s="18">
        <f t="shared" si="3"/>
        <v>53296400.729999997</v>
      </c>
      <c r="L13" s="18">
        <f t="shared" si="3"/>
        <v>76762560</v>
      </c>
      <c r="M13" s="18">
        <f t="shared" si="3"/>
        <v>76729348.800000012</v>
      </c>
      <c r="N13" s="18">
        <f t="shared" si="3"/>
        <v>77237700</v>
      </c>
      <c r="O13" s="18">
        <f t="shared" si="3"/>
        <v>77237700</v>
      </c>
      <c r="P13" s="24"/>
    </row>
    <row r="14" spans="1:20" ht="24">
      <c r="A14" s="52"/>
      <c r="B14" s="53"/>
      <c r="C14" s="7" t="s">
        <v>22</v>
      </c>
      <c r="D14" s="18">
        <f t="shared" si="1"/>
        <v>0</v>
      </c>
      <c r="E14" s="18">
        <f t="shared" si="1"/>
        <v>0</v>
      </c>
      <c r="F14" s="18">
        <f t="shared" si="1"/>
        <v>0</v>
      </c>
      <c r="G14" s="18">
        <f t="shared" ref="G14:O14" si="4">G21+G28+G35</f>
        <v>0</v>
      </c>
      <c r="H14" s="18">
        <f t="shared" si="4"/>
        <v>0</v>
      </c>
      <c r="I14" s="18">
        <f t="shared" si="4"/>
        <v>0</v>
      </c>
      <c r="J14" s="18">
        <f t="shared" si="4"/>
        <v>0</v>
      </c>
      <c r="K14" s="18">
        <f t="shared" si="4"/>
        <v>0</v>
      </c>
      <c r="L14" s="18">
        <f t="shared" si="4"/>
        <v>0</v>
      </c>
      <c r="M14" s="18">
        <f t="shared" si="4"/>
        <v>0</v>
      </c>
      <c r="N14" s="18">
        <f t="shared" si="4"/>
        <v>0</v>
      </c>
      <c r="O14" s="18">
        <f t="shared" si="4"/>
        <v>0</v>
      </c>
      <c r="P14" s="24"/>
    </row>
    <row r="15" spans="1:20">
      <c r="A15" s="52"/>
      <c r="B15" s="53"/>
      <c r="C15" s="7" t="s">
        <v>20</v>
      </c>
      <c r="D15" s="18">
        <f t="shared" si="1"/>
        <v>34020315.480000004</v>
      </c>
      <c r="E15" s="18">
        <f t="shared" si="1"/>
        <v>31508597.859999999</v>
      </c>
      <c r="F15" s="18">
        <f t="shared" si="1"/>
        <v>6660691.9199999999</v>
      </c>
      <c r="G15" s="18">
        <f t="shared" ref="G15:O15" si="5">G22+G29+G36</f>
        <v>4544631.82</v>
      </c>
      <c r="H15" s="18">
        <f t="shared" si="5"/>
        <v>13622825.970000001</v>
      </c>
      <c r="I15" s="18">
        <f t="shared" si="5"/>
        <v>10232484.82</v>
      </c>
      <c r="J15" s="18">
        <f t="shared" si="5"/>
        <v>18727856.130000003</v>
      </c>
      <c r="K15" s="18">
        <f t="shared" si="5"/>
        <v>15789288.91</v>
      </c>
      <c r="L15" s="18">
        <f t="shared" si="5"/>
        <v>26139368.969999999</v>
      </c>
      <c r="M15" s="18">
        <f t="shared" si="5"/>
        <v>23532287.059999999</v>
      </c>
      <c r="N15" s="18">
        <f t="shared" si="5"/>
        <v>29562130</v>
      </c>
      <c r="O15" s="18">
        <f t="shared" si="5"/>
        <v>29562130</v>
      </c>
      <c r="P15" s="24"/>
    </row>
    <row r="16" spans="1:20" ht="24">
      <c r="A16" s="52"/>
      <c r="B16" s="53"/>
      <c r="C16" s="7" t="s">
        <v>21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ref="G16:O16" si="6">G23+G30+G37</f>
        <v>0</v>
      </c>
      <c r="H16" s="18">
        <f t="shared" si="6"/>
        <v>0</v>
      </c>
      <c r="I16" s="18">
        <f t="shared" si="6"/>
        <v>0</v>
      </c>
      <c r="J16" s="18">
        <f t="shared" si="6"/>
        <v>0</v>
      </c>
      <c r="K16" s="18">
        <f t="shared" si="6"/>
        <v>0</v>
      </c>
      <c r="L16" s="18">
        <f t="shared" si="6"/>
        <v>0</v>
      </c>
      <c r="M16" s="18">
        <f t="shared" si="6"/>
        <v>0</v>
      </c>
      <c r="N16" s="18">
        <f t="shared" si="6"/>
        <v>0</v>
      </c>
      <c r="O16" s="18">
        <f t="shared" si="6"/>
        <v>0</v>
      </c>
      <c r="P16" s="24"/>
    </row>
    <row r="17" spans="1:16" ht="19.5" customHeight="1">
      <c r="A17" s="30" t="s">
        <v>24</v>
      </c>
      <c r="B17" s="30" t="s">
        <v>171</v>
      </c>
      <c r="C17" s="7" t="s">
        <v>4</v>
      </c>
      <c r="D17" s="27">
        <f t="shared" ref="D17:E17" si="7">D19+D20+D21+D22+D23</f>
        <v>35770853</v>
      </c>
      <c r="E17" s="27">
        <f t="shared" si="7"/>
        <v>35770853</v>
      </c>
      <c r="F17" s="27">
        <f>F19+F20+F21+F22+F23</f>
        <v>7622028.2000000002</v>
      </c>
      <c r="G17" s="27">
        <f t="shared" ref="G17:O17" si="8">G19+G20+G21+G22+G23</f>
        <v>7560691.2400000002</v>
      </c>
      <c r="H17" s="27">
        <f t="shared" si="8"/>
        <v>17792763.460000001</v>
      </c>
      <c r="I17" s="27">
        <f>I19+I20+I21+I22+I23</f>
        <v>17516114.91</v>
      </c>
      <c r="J17" s="27">
        <f t="shared" si="8"/>
        <v>26823697.460000001</v>
      </c>
      <c r="K17" s="27">
        <f>K19+K20+K21+K22+K23</f>
        <v>26370076.059999999</v>
      </c>
      <c r="L17" s="27">
        <f>L19+L20+L21+L22+L23</f>
        <v>37755455</v>
      </c>
      <c r="M17" s="27">
        <f t="shared" si="8"/>
        <v>37755455</v>
      </c>
      <c r="N17" s="27">
        <f t="shared" si="8"/>
        <v>37726355</v>
      </c>
      <c r="O17" s="27">
        <f t="shared" si="8"/>
        <v>37726355</v>
      </c>
      <c r="P17" s="25"/>
    </row>
    <row r="18" spans="1:16">
      <c r="A18" s="31"/>
      <c r="B18" s="30"/>
      <c r="C18" s="7" t="s">
        <v>5</v>
      </c>
      <c r="D18" s="26"/>
      <c r="E18" s="26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25"/>
    </row>
    <row r="19" spans="1:16" ht="24">
      <c r="A19" s="31"/>
      <c r="B19" s="30"/>
      <c r="C19" s="7" t="s">
        <v>18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25"/>
    </row>
    <row r="20" spans="1:16">
      <c r="A20" s="31"/>
      <c r="B20" s="30"/>
      <c r="C20" s="7" t="s">
        <v>19</v>
      </c>
      <c r="D20" s="18">
        <v>32778400</v>
      </c>
      <c r="E20" s="18">
        <v>32778400</v>
      </c>
      <c r="F20" s="18">
        <v>6923518.2000000002</v>
      </c>
      <c r="G20" s="18">
        <v>6922105.2400000002</v>
      </c>
      <c r="H20" s="18">
        <v>16432547.460000001</v>
      </c>
      <c r="I20" s="18">
        <v>16155898.91</v>
      </c>
      <c r="J20" s="18">
        <v>24833150.460000001</v>
      </c>
      <c r="K20" s="18">
        <v>24408938.219999999</v>
      </c>
      <c r="L20" s="18">
        <v>34980800</v>
      </c>
      <c r="M20" s="18">
        <v>34980800</v>
      </c>
      <c r="N20" s="18">
        <v>34951700</v>
      </c>
      <c r="O20" s="18">
        <v>34951700</v>
      </c>
      <c r="P20" s="25"/>
    </row>
    <row r="21" spans="1:16" ht="24">
      <c r="A21" s="31"/>
      <c r="B21" s="30"/>
      <c r="C21" s="7" t="s">
        <v>22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25"/>
    </row>
    <row r="22" spans="1:16">
      <c r="A22" s="31"/>
      <c r="B22" s="30"/>
      <c r="C22" s="7" t="s">
        <v>20</v>
      </c>
      <c r="D22" s="18">
        <v>2992453</v>
      </c>
      <c r="E22" s="18">
        <v>2992453</v>
      </c>
      <c r="F22" s="18">
        <v>698510</v>
      </c>
      <c r="G22" s="18">
        <v>638586</v>
      </c>
      <c r="H22" s="18">
        <v>1360216</v>
      </c>
      <c r="I22" s="18">
        <v>1360216</v>
      </c>
      <c r="J22" s="18">
        <v>1990547</v>
      </c>
      <c r="K22" s="18">
        <v>1961137.84</v>
      </c>
      <c r="L22" s="18">
        <v>2774655</v>
      </c>
      <c r="M22" s="18">
        <v>2774655</v>
      </c>
      <c r="N22" s="18">
        <v>2774655</v>
      </c>
      <c r="O22" s="18">
        <v>2774655</v>
      </c>
      <c r="P22" s="25"/>
    </row>
    <row r="23" spans="1:16" ht="24">
      <c r="A23" s="31"/>
      <c r="B23" s="30"/>
      <c r="C23" s="7" t="s">
        <v>21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25"/>
    </row>
    <row r="24" spans="1:16" ht="20.25" customHeight="1">
      <c r="A24" s="30" t="s">
        <v>74</v>
      </c>
      <c r="B24" s="30" t="s">
        <v>207</v>
      </c>
      <c r="C24" s="7" t="s">
        <v>4</v>
      </c>
      <c r="D24" s="27">
        <f t="shared" ref="D24:E24" si="9">D26+D27+D28+D29+D30</f>
        <v>41138500</v>
      </c>
      <c r="E24" s="27">
        <f t="shared" si="9"/>
        <v>41127404.829999998</v>
      </c>
      <c r="F24" s="27">
        <f>F26+F27+F28+F29+F30</f>
        <v>10291148.75</v>
      </c>
      <c r="G24" s="27">
        <f t="shared" ref="G24:O24" si="10">G26+G27+G28+G29+G30</f>
        <v>9165906.3399999999</v>
      </c>
      <c r="H24" s="27">
        <f t="shared" si="10"/>
        <v>20766759.5</v>
      </c>
      <c r="I24" s="27">
        <f t="shared" si="10"/>
        <v>19178979.23</v>
      </c>
      <c r="J24" s="27">
        <f t="shared" si="10"/>
        <v>30219610.27</v>
      </c>
      <c r="K24" s="27">
        <f t="shared" si="10"/>
        <v>28833305.890000001</v>
      </c>
      <c r="L24" s="27">
        <f t="shared" si="10"/>
        <v>41537900</v>
      </c>
      <c r="M24" s="27">
        <f t="shared" si="10"/>
        <v>41530292.18</v>
      </c>
      <c r="N24" s="27">
        <f t="shared" si="10"/>
        <v>42286000</v>
      </c>
      <c r="O24" s="27">
        <f t="shared" si="10"/>
        <v>42286000</v>
      </c>
      <c r="P24" s="24"/>
    </row>
    <row r="25" spans="1:16">
      <c r="A25" s="31"/>
      <c r="B25" s="30"/>
      <c r="C25" s="7" t="s">
        <v>5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4"/>
    </row>
    <row r="26" spans="1:16" ht="24">
      <c r="A26" s="31"/>
      <c r="B26" s="30"/>
      <c r="C26" s="7" t="s">
        <v>18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24"/>
    </row>
    <row r="27" spans="1:16">
      <c r="A27" s="31"/>
      <c r="B27" s="30"/>
      <c r="C27" s="7" t="s">
        <v>19</v>
      </c>
      <c r="D27" s="18">
        <v>41138500</v>
      </c>
      <c r="E27" s="18">
        <v>41127404.829999998</v>
      </c>
      <c r="F27" s="18">
        <v>10291148.75</v>
      </c>
      <c r="G27" s="18">
        <v>9165906.3399999999</v>
      </c>
      <c r="H27" s="18">
        <v>20766759.5</v>
      </c>
      <c r="I27" s="18">
        <v>19178979.23</v>
      </c>
      <c r="J27" s="18">
        <v>30219610.27</v>
      </c>
      <c r="K27" s="18">
        <v>28833305.890000001</v>
      </c>
      <c r="L27" s="18">
        <v>41537900</v>
      </c>
      <c r="M27" s="18">
        <v>41530292.18</v>
      </c>
      <c r="N27" s="18">
        <v>42286000</v>
      </c>
      <c r="O27" s="18">
        <v>42286000</v>
      </c>
      <c r="P27" s="24"/>
    </row>
    <row r="28" spans="1:16" ht="24">
      <c r="A28" s="31"/>
      <c r="B28" s="30"/>
      <c r="C28" s="7" t="s">
        <v>22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24"/>
    </row>
    <row r="29" spans="1:16">
      <c r="A29" s="31"/>
      <c r="B29" s="30"/>
      <c r="C29" s="7" t="s">
        <v>20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24"/>
    </row>
    <row r="30" spans="1:16" ht="24">
      <c r="A30" s="31"/>
      <c r="B30" s="30"/>
      <c r="C30" s="7" t="s">
        <v>21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24"/>
    </row>
    <row r="31" spans="1:16" ht="21" customHeight="1">
      <c r="A31" s="30" t="s">
        <v>85</v>
      </c>
      <c r="B31" s="30" t="s">
        <v>208</v>
      </c>
      <c r="C31" s="7" t="s">
        <v>4</v>
      </c>
      <c r="D31" s="27">
        <f t="shared" ref="D31:E31" si="11">D32+D33+D34+D35+D36+D37</f>
        <v>31105314.780000001</v>
      </c>
      <c r="E31" s="27">
        <f t="shared" si="11"/>
        <v>28592149.169999998</v>
      </c>
      <c r="F31" s="27">
        <f>F32+F33+F34+F35+F36+F37</f>
        <v>5962181.9199999999</v>
      </c>
      <c r="G31" s="27">
        <f t="shared" ref="G31:O31" si="12">G32+G33+G34+G35+G36+G37</f>
        <v>3906045.82</v>
      </c>
      <c r="H31" s="27">
        <f t="shared" si="12"/>
        <v>12297609.970000001</v>
      </c>
      <c r="I31" s="27">
        <f t="shared" si="12"/>
        <v>8872268.8200000003</v>
      </c>
      <c r="J31" s="27">
        <f t="shared" si="12"/>
        <v>16894669.130000003</v>
      </c>
      <c r="K31" s="27">
        <f t="shared" si="12"/>
        <v>13882307.689999999</v>
      </c>
      <c r="L31" s="27">
        <f t="shared" si="12"/>
        <v>24184373.969999999</v>
      </c>
      <c r="M31" s="27">
        <f t="shared" si="12"/>
        <v>21551688.68</v>
      </c>
      <c r="N31" s="27">
        <f t="shared" si="12"/>
        <v>26787475</v>
      </c>
      <c r="O31" s="27">
        <f t="shared" si="12"/>
        <v>26787475</v>
      </c>
      <c r="P31" s="24"/>
    </row>
    <row r="32" spans="1:16">
      <c r="A32" s="31"/>
      <c r="B32" s="30"/>
      <c r="C32" s="7" t="s">
        <v>5</v>
      </c>
      <c r="D32" s="26"/>
      <c r="E32" s="26"/>
      <c r="F32" s="26"/>
      <c r="G32" s="26"/>
      <c r="H32" s="26"/>
      <c r="I32" s="26"/>
      <c r="J32" s="26"/>
      <c r="K32" s="29"/>
      <c r="L32" s="26"/>
      <c r="M32" s="26"/>
      <c r="N32" s="26"/>
      <c r="O32" s="26"/>
      <c r="P32" s="24"/>
    </row>
    <row r="33" spans="1:16" ht="24">
      <c r="A33" s="31"/>
      <c r="B33" s="30"/>
      <c r="C33" s="7" t="s">
        <v>18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60400</v>
      </c>
      <c r="K33" s="18">
        <v>0</v>
      </c>
      <c r="L33" s="18">
        <v>575800</v>
      </c>
      <c r="M33" s="18">
        <v>575800</v>
      </c>
      <c r="N33" s="18">
        <v>0</v>
      </c>
      <c r="O33" s="18">
        <v>0</v>
      </c>
      <c r="P33" s="24"/>
    </row>
    <row r="34" spans="1:16">
      <c r="A34" s="31"/>
      <c r="B34" s="30"/>
      <c r="C34" s="7" t="s">
        <v>19</v>
      </c>
      <c r="D34" s="18">
        <v>77452.3</v>
      </c>
      <c r="E34" s="18">
        <v>76004.31</v>
      </c>
      <c r="F34" s="18">
        <v>0</v>
      </c>
      <c r="G34" s="18">
        <v>0</v>
      </c>
      <c r="H34" s="18">
        <v>35000</v>
      </c>
      <c r="I34" s="18">
        <v>0</v>
      </c>
      <c r="J34" s="18">
        <v>96960</v>
      </c>
      <c r="K34" s="18">
        <v>54156.62</v>
      </c>
      <c r="L34" s="18">
        <v>243860</v>
      </c>
      <c r="M34" s="18">
        <v>218256.62</v>
      </c>
      <c r="N34" s="18">
        <v>0</v>
      </c>
      <c r="O34" s="18">
        <v>0</v>
      </c>
      <c r="P34" s="24"/>
    </row>
    <row r="35" spans="1:16" ht="24">
      <c r="A35" s="31"/>
      <c r="B35" s="30"/>
      <c r="C35" s="7" t="s">
        <v>22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24"/>
    </row>
    <row r="36" spans="1:16">
      <c r="A36" s="31"/>
      <c r="B36" s="30"/>
      <c r="C36" s="7" t="s">
        <v>20</v>
      </c>
      <c r="D36" s="18">
        <v>31027862.48</v>
      </c>
      <c r="E36" s="18">
        <v>28516144.859999999</v>
      </c>
      <c r="F36" s="18">
        <v>5962181.9199999999</v>
      </c>
      <c r="G36" s="18">
        <v>3906045.82</v>
      </c>
      <c r="H36" s="18">
        <v>12262609.970000001</v>
      </c>
      <c r="I36" s="18">
        <v>8872268.8200000003</v>
      </c>
      <c r="J36" s="18">
        <v>16737309.130000001</v>
      </c>
      <c r="K36" s="18">
        <v>13828151.07</v>
      </c>
      <c r="L36" s="18">
        <v>23364713.969999999</v>
      </c>
      <c r="M36" s="18">
        <v>20757632.059999999</v>
      </c>
      <c r="N36" s="18">
        <v>26787475</v>
      </c>
      <c r="O36" s="18">
        <v>26787475</v>
      </c>
      <c r="P36" s="24"/>
    </row>
    <row r="37" spans="1:16" ht="24">
      <c r="A37" s="31"/>
      <c r="B37" s="30"/>
      <c r="C37" s="7" t="s">
        <v>21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24"/>
    </row>
    <row r="38" spans="1:16">
      <c r="A38" s="8"/>
      <c r="B38" s="9"/>
      <c r="C38" s="10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</row>
    <row r="39" spans="1:16">
      <c r="A39" s="8"/>
      <c r="B39" s="9"/>
      <c r="C39" s="10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6">
      <c r="A40" s="1" t="s">
        <v>192</v>
      </c>
      <c r="H40" s="1" t="s">
        <v>193</v>
      </c>
    </row>
    <row r="42" spans="1:16">
      <c r="A42" s="1" t="s">
        <v>26</v>
      </c>
    </row>
    <row r="43" spans="1:16">
      <c r="A43" s="1" t="s">
        <v>180</v>
      </c>
    </row>
  </sheetData>
  <mergeCells count="24">
    <mergeCell ref="N7:O8"/>
    <mergeCell ref="P7:P9"/>
    <mergeCell ref="F8:G8"/>
    <mergeCell ref="A7:A9"/>
    <mergeCell ref="B7:B9"/>
    <mergeCell ref="C7:C9"/>
    <mergeCell ref="D7:E8"/>
    <mergeCell ref="F7:M7"/>
    <mergeCell ref="M2:P2"/>
    <mergeCell ref="M3:P3"/>
    <mergeCell ref="M4:P4"/>
    <mergeCell ref="A31:A37"/>
    <mergeCell ref="B31:B37"/>
    <mergeCell ref="A24:A30"/>
    <mergeCell ref="B24:B30"/>
    <mergeCell ref="H8:I8"/>
    <mergeCell ref="J8:K8"/>
    <mergeCell ref="L8:M8"/>
    <mergeCell ref="A10:A16"/>
    <mergeCell ref="B10:B16"/>
    <mergeCell ref="A17:A23"/>
    <mergeCell ref="B17:B23"/>
    <mergeCell ref="A5:P5"/>
    <mergeCell ref="A6:T6"/>
  </mergeCells>
  <pageMargins left="0.59055118110236227" right="0.19685039370078741" top="0.78740157480314965" bottom="0.39370078740157483" header="0.31496062992125984" footer="0.31496062992125984"/>
  <pageSetup paperSize="9" scale="67" orientation="landscape" r:id="rId1"/>
  <rowBreaks count="1" manualBreakCount="1">
    <brk id="30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Для УЭП</vt:lpstr>
      <vt:lpstr>'Для УЭП'!Область_печати</vt:lpstr>
      <vt:lpstr>Лист1!Область_печати</vt:lpstr>
    </vt:vector>
  </TitlesOfParts>
  <Company>uszn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Тамара М. Горкунова</dc:creator>
  <cp:lastModifiedBy>Тамара М. Горкунова</cp:lastModifiedBy>
  <cp:lastPrinted>2015-02-17T09:34:01Z</cp:lastPrinted>
  <dcterms:created xsi:type="dcterms:W3CDTF">2014-04-23T01:53:28Z</dcterms:created>
  <dcterms:modified xsi:type="dcterms:W3CDTF">2016-04-12T09:52:33Z</dcterms:modified>
</cp:coreProperties>
</file>